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D4565773-C8A4-4580-905D-1870E72D37D6}" xr6:coauthVersionLast="47" xr6:coauthVersionMax="47" xr10:uidLastSave="{00000000-0000-0000-0000-000000000000}"/>
  <bookViews>
    <workbookView xWindow="945" yWindow="765" windowWidth="25845" windowHeight="136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27" i="5" l="1"/>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P27" i="15" l="1"/>
  <c r="P24" i="15" s="1"/>
  <c r="AB28" i="15"/>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F38" i="15" l="1"/>
  <c r="E38" i="15"/>
  <c r="AE34" i="15" l="1"/>
  <c r="F35" i="15"/>
  <c r="E35" i="15"/>
  <c r="E36" i="15"/>
  <c r="F36" i="15"/>
  <c r="F37" i="15"/>
  <c r="E37" i="15"/>
  <c r="F34" i="15" l="1"/>
  <c r="E34" i="15"/>
  <c r="O26" i="5" l="1"/>
  <c r="C26" i="5"/>
  <c r="B26" i="5"/>
  <c r="B69" i="22" l="1"/>
  <c r="B68" i="22"/>
  <c r="AE34" i="5"/>
  <c r="AE28" i="5"/>
  <c r="AE32" i="5"/>
  <c r="BD38" i="5"/>
  <c r="AE29" i="5"/>
  <c r="AE37" i="5"/>
  <c r="BD32" i="5"/>
  <c r="BD30" i="5"/>
  <c r="AE41" i="5"/>
  <c r="AE30" i="5"/>
  <c r="AE33" i="5"/>
  <c r="BD33" i="5"/>
  <c r="AE31" i="5"/>
  <c r="BD35" i="5"/>
  <c r="BD36" i="5"/>
  <c r="AE40" i="5"/>
  <c r="BD29" i="5"/>
  <c r="AE36" i="5"/>
  <c r="AE39" i="5" l="1"/>
  <c r="BD34" i="5"/>
  <c r="BD37" i="5"/>
  <c r="B65" i="22"/>
  <c r="B40" i="22"/>
  <c r="B64" i="22"/>
  <c r="B39" i="22"/>
  <c r="B37" i="22"/>
  <c r="B38" i="22" s="1"/>
  <c r="B62" i="22"/>
  <c r="B63" i="22" s="1"/>
  <c r="B28" i="5"/>
  <c r="I28" i="5"/>
  <c r="H28" i="5"/>
  <c r="G28" i="5"/>
  <c r="K28" i="5"/>
  <c r="L28" i="5"/>
  <c r="C28" i="5"/>
  <c r="J28" i="5"/>
  <c r="D28" i="5"/>
  <c r="F28" i="5"/>
  <c r="E28" i="5"/>
  <c r="B33" i="22"/>
  <c r="B58" i="22"/>
  <c r="B36" i="22"/>
  <c r="B61" i="22"/>
  <c r="B35" i="22"/>
  <c r="B60" i="22"/>
  <c r="L30" i="5"/>
  <c r="H30" i="5"/>
  <c r="J30" i="5"/>
  <c r="D30" i="5"/>
  <c r="B30" i="5"/>
  <c r="C30" i="5"/>
  <c r="F30" i="5"/>
  <c r="G30" i="5"/>
  <c r="E30" i="5"/>
  <c r="K30" i="5"/>
  <c r="I30" i="5"/>
  <c r="I35" i="5"/>
  <c r="J35" i="5"/>
  <c r="K35" i="5"/>
  <c r="L35" i="5"/>
  <c r="C35" i="5"/>
  <c r="E35" i="5"/>
  <c r="B35" i="5"/>
  <c r="G35" i="5"/>
  <c r="D35" i="5"/>
  <c r="H35" i="5"/>
  <c r="F35" i="5"/>
  <c r="BD27" i="5"/>
  <c r="B92" i="22" s="1"/>
  <c r="K29" i="5"/>
  <c r="E29" i="5"/>
  <c r="J29" i="5"/>
  <c r="B29" i="5"/>
  <c r="H29" i="5"/>
  <c r="C29" i="5"/>
  <c r="G29" i="5"/>
  <c r="D29" i="5"/>
  <c r="I29" i="5"/>
  <c r="L29" i="5"/>
  <c r="F29" i="5"/>
  <c r="J34" i="5"/>
  <c r="C34" i="5"/>
  <c r="K34" i="5"/>
  <c r="G34" i="5"/>
  <c r="E34" i="5"/>
  <c r="B34" i="5"/>
  <c r="F34" i="5"/>
  <c r="I34" i="5"/>
  <c r="D34" i="5"/>
  <c r="L34" i="5"/>
  <c r="H34" i="5"/>
  <c r="BD40" i="5"/>
  <c r="BD41" i="5"/>
  <c r="AE35" i="5"/>
  <c r="B73" i="22"/>
  <c r="B72" i="22"/>
  <c r="B45" i="22"/>
  <c r="B46" i="22" s="1"/>
  <c r="B70" i="22"/>
  <c r="B71" i="22" s="1"/>
  <c r="B48" i="22"/>
  <c r="B47" i="22"/>
  <c r="E36" i="5"/>
  <c r="H36" i="5"/>
  <c r="B36" i="5"/>
  <c r="C36" i="5"/>
  <c r="I36" i="5"/>
  <c r="L36" i="5"/>
  <c r="G36" i="5"/>
  <c r="J36" i="5"/>
  <c r="K36" i="5"/>
  <c r="F36" i="5"/>
  <c r="D36" i="5"/>
  <c r="B76" i="22"/>
  <c r="B82" i="22"/>
  <c r="B52" i="22"/>
  <c r="B81" i="22"/>
  <c r="B77" i="22"/>
  <c r="B74" i="22"/>
  <c r="B75" i="22" s="1"/>
  <c r="B79" i="22"/>
  <c r="B51" i="22"/>
  <c r="B49" i="22"/>
  <c r="B50" i="22" s="1"/>
  <c r="H38" i="5"/>
  <c r="B38" i="5"/>
  <c r="K38" i="5"/>
  <c r="D38" i="5"/>
  <c r="F38" i="5"/>
  <c r="L38" i="5"/>
  <c r="G38" i="5"/>
  <c r="E38" i="5"/>
  <c r="C38" i="5"/>
  <c r="J38" i="5"/>
  <c r="I38" i="5"/>
  <c r="B56" i="22"/>
  <c r="B53" i="22"/>
  <c r="B54" i="22" s="1"/>
  <c r="B55" i="22"/>
  <c r="L27" i="5"/>
  <c r="H27" i="5"/>
  <c r="C27" i="5"/>
  <c r="I27" i="5"/>
  <c r="F27" i="5"/>
  <c r="K27" i="5"/>
  <c r="J27" i="5"/>
  <c r="D27" i="5"/>
  <c r="B27" i="5"/>
  <c r="E27" i="5"/>
  <c r="G27" i="5"/>
  <c r="BD31" i="5"/>
  <c r="J39" i="5"/>
  <c r="E39" i="5"/>
  <c r="I39" i="5"/>
  <c r="B39" i="5"/>
  <c r="L39" i="5"/>
  <c r="F39" i="5"/>
  <c r="D39" i="5"/>
  <c r="H39" i="5"/>
  <c r="G39" i="5"/>
  <c r="K39" i="5"/>
  <c r="C39" i="5"/>
  <c r="G31" i="5"/>
  <c r="C31" i="5"/>
  <c r="K31" i="5"/>
  <c r="E31" i="5"/>
  <c r="I31" i="5"/>
  <c r="F31" i="5"/>
  <c r="H31" i="5"/>
  <c r="D31" i="5"/>
  <c r="J31" i="5"/>
  <c r="B31" i="5"/>
  <c r="L31" i="5"/>
  <c r="BD39" i="5"/>
  <c r="AE38" i="5"/>
  <c r="F32" i="5"/>
  <c r="I32" i="5"/>
  <c r="G32" i="5"/>
  <c r="H32" i="5"/>
  <c r="D32" i="5"/>
  <c r="E32" i="5"/>
  <c r="J32" i="5"/>
  <c r="C32" i="5"/>
  <c r="K32" i="5"/>
  <c r="B32" i="5"/>
  <c r="L32" i="5"/>
  <c r="L37" i="5"/>
  <c r="K37" i="5"/>
  <c r="E37" i="5"/>
  <c r="I37" i="5"/>
  <c r="D37" i="5"/>
  <c r="C37" i="5"/>
  <c r="G37" i="5"/>
  <c r="H37" i="5"/>
  <c r="B37" i="5"/>
  <c r="J37" i="5"/>
  <c r="F37" i="5"/>
  <c r="F41" i="5"/>
  <c r="L41" i="5"/>
  <c r="B41" i="5"/>
  <c r="D41" i="5"/>
  <c r="H41" i="5"/>
  <c r="E41" i="5"/>
  <c r="C41" i="5"/>
  <c r="K41" i="5"/>
  <c r="I41" i="5"/>
  <c r="J41" i="5"/>
  <c r="G41" i="5"/>
  <c r="B33" i="5"/>
  <c r="D33" i="5"/>
  <c r="E33" i="5"/>
  <c r="C33" i="5"/>
  <c r="G33" i="5"/>
  <c r="J33" i="5"/>
  <c r="K33" i="5"/>
  <c r="L33" i="5"/>
  <c r="H33" i="5"/>
  <c r="I33" i="5"/>
  <c r="F33" i="5"/>
  <c r="H40" i="5"/>
  <c r="L40" i="5"/>
  <c r="K40" i="5"/>
  <c r="C40" i="5"/>
  <c r="G40" i="5"/>
  <c r="E40" i="5"/>
  <c r="D40" i="5"/>
  <c r="F40" i="5"/>
  <c r="B40" i="5"/>
  <c r="J40" i="5"/>
  <c r="I40" i="5"/>
  <c r="B44" i="22"/>
  <c r="B43" i="22"/>
  <c r="B66" i="22"/>
  <c r="B67" i="22" s="1"/>
  <c r="B41" i="22"/>
  <c r="B42" i="22" s="1"/>
  <c r="BD28" i="5"/>
  <c r="B59" i="22" l="1"/>
  <c r="B57" i="22"/>
  <c r="B32" i="22"/>
  <c r="B34" i="22"/>
  <c r="B78" i="22"/>
  <c r="B80" i="22"/>
  <c r="AE71" i="5" l="1"/>
  <c r="AE68" i="5"/>
  <c r="AE56" i="5"/>
  <c r="BD66" i="5"/>
  <c r="AE51" i="5"/>
  <c r="BD79" i="5"/>
  <c r="AE52" i="5"/>
  <c r="AE57" i="5"/>
  <c r="AE85" i="5"/>
  <c r="BD48" i="5"/>
  <c r="BD42" i="5"/>
  <c r="AE76" i="5"/>
  <c r="AE45" i="5"/>
  <c r="AE55" i="5"/>
  <c r="AE72" i="5"/>
  <c r="AE77" i="5"/>
  <c r="AE86" i="5"/>
  <c r="AE63" i="5"/>
  <c r="AE70" i="5"/>
  <c r="AE48" i="5"/>
  <c r="BD54" i="5"/>
  <c r="AE64" i="5"/>
  <c r="BD84" i="5"/>
  <c r="AE47" i="5"/>
  <c r="AE65" i="5"/>
  <c r="AE75" i="5"/>
  <c r="AE54" i="5"/>
  <c r="AE59" i="5"/>
  <c r="AE66" i="5"/>
  <c r="BD46" i="5"/>
  <c r="AE78" i="5"/>
  <c r="AE46" i="5"/>
  <c r="BD82" i="5"/>
  <c r="BD80" i="5"/>
  <c r="AE60" i="5"/>
  <c r="BD64" i="5"/>
  <c r="BD65" i="5"/>
  <c r="H59" i="5" l="1"/>
  <c r="K59" i="5"/>
  <c r="B59" i="5"/>
  <c r="E59" i="5"/>
  <c r="G59" i="5"/>
  <c r="L59" i="5"/>
  <c r="C59" i="5"/>
  <c r="J59" i="5"/>
  <c r="I59" i="5"/>
  <c r="F59" i="5"/>
  <c r="D59" i="5"/>
  <c r="E69" i="5"/>
  <c r="K69" i="5"/>
  <c r="G69" i="5"/>
  <c r="D69" i="5"/>
  <c r="L69" i="5"/>
  <c r="B69" i="5"/>
  <c r="J69" i="5"/>
  <c r="F69" i="5"/>
  <c r="C69" i="5"/>
  <c r="H69" i="5"/>
  <c r="I69" i="5"/>
  <c r="BD56" i="5"/>
  <c r="AE58" i="5"/>
  <c r="BD63" i="5"/>
  <c r="P26" i="5"/>
  <c r="D85" i="5"/>
  <c r="L85" i="5"/>
  <c r="K85" i="5"/>
  <c r="G85" i="5"/>
  <c r="H85" i="5"/>
  <c r="J85" i="5"/>
  <c r="E85" i="5"/>
  <c r="I85" i="5"/>
  <c r="C85" i="5"/>
  <c r="F85" i="5"/>
  <c r="B85" i="5"/>
  <c r="BD53" i="5"/>
  <c r="J47" i="5"/>
  <c r="B47" i="5"/>
  <c r="F47" i="5"/>
  <c r="D47" i="5"/>
  <c r="C47" i="5"/>
  <c r="L47" i="5"/>
  <c r="H47" i="5"/>
  <c r="K47" i="5"/>
  <c r="I47" i="5"/>
  <c r="E47" i="5"/>
  <c r="G47" i="5"/>
  <c r="BD68" i="5"/>
  <c r="AE81" i="5"/>
  <c r="BD76" i="5"/>
  <c r="BD60" i="5"/>
  <c r="BD85" i="5"/>
  <c r="I75" i="5"/>
  <c r="L75" i="5"/>
  <c r="D75" i="5"/>
  <c r="G75" i="5"/>
  <c r="B75" i="5"/>
  <c r="E75" i="5"/>
  <c r="F75" i="5"/>
  <c r="K75" i="5"/>
  <c r="H75" i="5"/>
  <c r="C75" i="5"/>
  <c r="J75" i="5"/>
  <c r="BD73" i="5"/>
  <c r="J76" i="5"/>
  <c r="B76" i="5"/>
  <c r="G76" i="5"/>
  <c r="K76" i="5"/>
  <c r="H76" i="5"/>
  <c r="C76" i="5"/>
  <c r="D76" i="5"/>
  <c r="I76" i="5"/>
  <c r="L76" i="5"/>
  <c r="E76" i="5"/>
  <c r="F76" i="5"/>
  <c r="C70" i="5"/>
  <c r="H70" i="5"/>
  <c r="I70" i="5"/>
  <c r="F70" i="5"/>
  <c r="D70" i="5"/>
  <c r="B70" i="5"/>
  <c r="G70" i="5"/>
  <c r="J70" i="5"/>
  <c r="E70" i="5"/>
  <c r="L70" i="5"/>
  <c r="K70" i="5"/>
  <c r="G84" i="5"/>
  <c r="E84" i="5"/>
  <c r="I84" i="5"/>
  <c r="J84" i="5"/>
  <c r="C84" i="5"/>
  <c r="H84" i="5"/>
  <c r="K84" i="5"/>
  <c r="D84" i="5"/>
  <c r="L84" i="5"/>
  <c r="F84" i="5"/>
  <c r="B84" i="5"/>
  <c r="E44" i="5"/>
  <c r="K44" i="5"/>
  <c r="L44" i="5"/>
  <c r="I44" i="5"/>
  <c r="C44" i="5"/>
  <c r="D44" i="5"/>
  <c r="H44" i="5"/>
  <c r="J44" i="5"/>
  <c r="G44" i="5"/>
  <c r="F44" i="5"/>
  <c r="B44" i="5"/>
  <c r="L64" i="5"/>
  <c r="H64" i="5"/>
  <c r="I64" i="5"/>
  <c r="C64" i="5"/>
  <c r="G64" i="5"/>
  <c r="D64" i="5"/>
  <c r="E64" i="5"/>
  <c r="B64" i="5"/>
  <c r="K64" i="5"/>
  <c r="F64" i="5"/>
  <c r="J64" i="5"/>
  <c r="AE80" i="5"/>
  <c r="G57" i="5"/>
  <c r="C57" i="5"/>
  <c r="I57" i="5"/>
  <c r="K57" i="5"/>
  <c r="J57" i="5"/>
  <c r="F57" i="5"/>
  <c r="L57" i="5"/>
  <c r="D57" i="5"/>
  <c r="H57" i="5"/>
  <c r="B57" i="5"/>
  <c r="E57" i="5"/>
  <c r="F61" i="5"/>
  <c r="J61" i="5"/>
  <c r="B61" i="5"/>
  <c r="E61" i="5"/>
  <c r="K61" i="5"/>
  <c r="G61" i="5"/>
  <c r="H61" i="5"/>
  <c r="D61" i="5"/>
  <c r="L61" i="5"/>
  <c r="I61" i="5"/>
  <c r="C61" i="5"/>
  <c r="BD44" i="5"/>
  <c r="AE67" i="5"/>
  <c r="J53" i="5"/>
  <c r="C53" i="5"/>
  <c r="H53" i="5"/>
  <c r="I53" i="5"/>
  <c r="E53" i="5"/>
  <c r="G53" i="5"/>
  <c r="K53" i="5"/>
  <c r="F53" i="5"/>
  <c r="D53" i="5"/>
  <c r="L53" i="5"/>
  <c r="B53" i="5"/>
  <c r="BD59" i="5"/>
  <c r="AE50" i="5"/>
  <c r="J60" i="5"/>
  <c r="L60" i="5"/>
  <c r="D60" i="5"/>
  <c r="G60" i="5"/>
  <c r="H60" i="5"/>
  <c r="C60" i="5"/>
  <c r="B60" i="5"/>
  <c r="K60" i="5"/>
  <c r="I60" i="5"/>
  <c r="F60" i="5"/>
  <c r="E60" i="5"/>
  <c r="AE62" i="5"/>
  <c r="I43" i="5"/>
  <c r="H43" i="5"/>
  <c r="B43" i="5"/>
  <c r="C43" i="5"/>
  <c r="K43" i="5"/>
  <c r="F43" i="5"/>
  <c r="D43" i="5"/>
  <c r="E43" i="5"/>
  <c r="G43" i="5"/>
  <c r="J43" i="5"/>
  <c r="L43" i="5"/>
  <c r="BD81" i="5"/>
  <c r="BD78" i="5"/>
  <c r="BD74" i="5"/>
  <c r="BD61" i="5"/>
  <c r="H68" i="5"/>
  <c r="C68" i="5"/>
  <c r="L68" i="5"/>
  <c r="G68" i="5"/>
  <c r="F68" i="5"/>
  <c r="B68" i="5"/>
  <c r="E68" i="5"/>
  <c r="D68" i="5"/>
  <c r="K68" i="5"/>
  <c r="I68" i="5"/>
  <c r="J68" i="5"/>
  <c r="BD71" i="5"/>
  <c r="AE44" i="5"/>
  <c r="F80" i="5"/>
  <c r="K80" i="5"/>
  <c r="I80" i="5"/>
  <c r="G80" i="5"/>
  <c r="E80" i="5"/>
  <c r="C80" i="5"/>
  <c r="H80" i="5"/>
  <c r="B80" i="5"/>
  <c r="D80" i="5"/>
  <c r="L80" i="5"/>
  <c r="J80" i="5"/>
  <c r="E52" i="5"/>
  <c r="J52" i="5"/>
  <c r="K52" i="5"/>
  <c r="D52" i="5"/>
  <c r="I52" i="5"/>
  <c r="L52" i="5"/>
  <c r="B52" i="5"/>
  <c r="G52" i="5"/>
  <c r="H52" i="5"/>
  <c r="F52" i="5"/>
  <c r="C52" i="5"/>
  <c r="E50" i="5"/>
  <c r="D50" i="5"/>
  <c r="L50" i="5"/>
  <c r="J50" i="5"/>
  <c r="H50" i="5"/>
  <c r="F50" i="5"/>
  <c r="G50" i="5"/>
  <c r="K50" i="5"/>
  <c r="I50" i="5"/>
  <c r="C50" i="5"/>
  <c r="B50" i="5"/>
  <c r="L46" i="5"/>
  <c r="D46" i="5"/>
  <c r="C46" i="5"/>
  <c r="B46" i="5"/>
  <c r="E46" i="5"/>
  <c r="F46" i="5"/>
  <c r="H46" i="5"/>
  <c r="G46" i="5"/>
  <c r="J46" i="5"/>
  <c r="K46" i="5"/>
  <c r="I46" i="5"/>
  <c r="BD49" i="5"/>
  <c r="AE42" i="5"/>
  <c r="AD26" i="5"/>
  <c r="B30" i="22" s="1"/>
  <c r="AE69" i="5"/>
  <c r="BD50" i="5"/>
  <c r="AE79" i="5"/>
  <c r="BD83" i="5"/>
  <c r="BD69" i="5"/>
  <c r="G63" i="5"/>
  <c r="K63" i="5"/>
  <c r="J63" i="5"/>
  <c r="I63" i="5"/>
  <c r="C63" i="5"/>
  <c r="E63" i="5"/>
  <c r="H63" i="5"/>
  <c r="F63" i="5"/>
  <c r="L63" i="5"/>
  <c r="D63" i="5"/>
  <c r="B63" i="5"/>
  <c r="AE53" i="5"/>
  <c r="AE61" i="5"/>
  <c r="BD45" i="5"/>
  <c r="AB26" i="5"/>
  <c r="B29" i="22" s="1"/>
  <c r="AX26" i="5"/>
  <c r="J48" i="5"/>
  <c r="F48" i="5"/>
  <c r="I48" i="5"/>
  <c r="H48" i="5"/>
  <c r="K48" i="5"/>
  <c r="G48" i="5"/>
  <c r="D48" i="5"/>
  <c r="E48" i="5"/>
  <c r="B48" i="5"/>
  <c r="L48" i="5"/>
  <c r="C48" i="5"/>
  <c r="L74" i="5"/>
  <c r="F74" i="5"/>
  <c r="B74" i="5"/>
  <c r="E74" i="5"/>
  <c r="J74" i="5"/>
  <c r="G74" i="5"/>
  <c r="C74" i="5"/>
  <c r="I74" i="5"/>
  <c r="K74" i="5"/>
  <c r="D74" i="5"/>
  <c r="H74" i="5"/>
  <c r="C78" i="5"/>
  <c r="F78" i="5"/>
  <c r="L78" i="5"/>
  <c r="D78" i="5"/>
  <c r="B78" i="5"/>
  <c r="G78" i="5"/>
  <c r="H78" i="5"/>
  <c r="J78" i="5"/>
  <c r="I78" i="5"/>
  <c r="E78" i="5"/>
  <c r="K78" i="5"/>
  <c r="BD77" i="5"/>
  <c r="G49" i="5"/>
  <c r="H49" i="5"/>
  <c r="J49" i="5"/>
  <c r="L49" i="5"/>
  <c r="D49" i="5"/>
  <c r="B49" i="5"/>
  <c r="K49" i="5"/>
  <c r="F49" i="5"/>
  <c r="C49" i="5"/>
  <c r="I49" i="5"/>
  <c r="E49" i="5"/>
  <c r="BD58" i="5"/>
  <c r="BD75" i="5"/>
  <c r="BD57" i="5"/>
  <c r="F81" i="5"/>
  <c r="L81" i="5"/>
  <c r="E81" i="5"/>
  <c r="C81" i="5"/>
  <c r="J81" i="5"/>
  <c r="H81" i="5"/>
  <c r="K81" i="5"/>
  <c r="D81" i="5"/>
  <c r="I81" i="5"/>
  <c r="G81" i="5"/>
  <c r="B81" i="5"/>
  <c r="BD47" i="5"/>
  <c r="D56" i="5"/>
  <c r="B56" i="5"/>
  <c r="J56" i="5"/>
  <c r="C56" i="5"/>
  <c r="F56" i="5"/>
  <c r="G56" i="5"/>
  <c r="I56" i="5"/>
  <c r="L56" i="5"/>
  <c r="E56" i="5"/>
  <c r="H56" i="5"/>
  <c r="K56" i="5"/>
  <c r="F73" i="5"/>
  <c r="E73" i="5"/>
  <c r="L73" i="5"/>
  <c r="D73" i="5"/>
  <c r="J73" i="5"/>
  <c r="G73" i="5"/>
  <c r="H73" i="5"/>
  <c r="C73" i="5"/>
  <c r="I73" i="5"/>
  <c r="K73" i="5"/>
  <c r="B73" i="5"/>
  <c r="F62" i="5"/>
  <c r="L62" i="5"/>
  <c r="J62" i="5"/>
  <c r="I62" i="5"/>
  <c r="G62" i="5"/>
  <c r="C62" i="5"/>
  <c r="E62" i="5"/>
  <c r="D62" i="5"/>
  <c r="B62" i="5"/>
  <c r="H62" i="5"/>
  <c r="K62" i="5"/>
  <c r="BD43" i="5"/>
  <c r="J51" i="5"/>
  <c r="K51" i="5"/>
  <c r="E51" i="5"/>
  <c r="F51" i="5"/>
  <c r="I51" i="5"/>
  <c r="C51" i="5"/>
  <c r="H51" i="5"/>
  <c r="L51" i="5"/>
  <c r="G51" i="5"/>
  <c r="B51" i="5"/>
  <c r="D51" i="5"/>
  <c r="BD51" i="5"/>
  <c r="H58" i="5"/>
  <c r="L58" i="5"/>
  <c r="F58" i="5"/>
  <c r="E58" i="5"/>
  <c r="K58" i="5"/>
  <c r="B58" i="5"/>
  <c r="G58" i="5"/>
  <c r="I58" i="5"/>
  <c r="C58" i="5"/>
  <c r="D58" i="5"/>
  <c r="J58" i="5"/>
  <c r="BD62" i="5"/>
  <c r="E86" i="5"/>
  <c r="D86" i="5"/>
  <c r="G86" i="5"/>
  <c r="J86" i="5"/>
  <c r="I86" i="5"/>
  <c r="F86" i="5"/>
  <c r="K86" i="5"/>
  <c r="C86" i="5"/>
  <c r="L86" i="5"/>
  <c r="B86" i="5"/>
  <c r="H86" i="5"/>
  <c r="AE84" i="5"/>
  <c r="BD70" i="5"/>
  <c r="J54" i="5"/>
  <c r="B54" i="5"/>
  <c r="D54" i="5"/>
  <c r="E54" i="5"/>
  <c r="F54" i="5"/>
  <c r="I54" i="5"/>
  <c r="H54" i="5"/>
  <c r="L54" i="5"/>
  <c r="G54" i="5"/>
  <c r="K54" i="5"/>
  <c r="C54" i="5"/>
  <c r="AY26" i="5"/>
  <c r="D72" i="5"/>
  <c r="L72" i="5"/>
  <c r="K72" i="5"/>
  <c r="E72" i="5"/>
  <c r="I72" i="5"/>
  <c r="B72" i="5"/>
  <c r="G72" i="5"/>
  <c r="C72" i="5"/>
  <c r="J72" i="5"/>
  <c r="H72" i="5"/>
  <c r="F72" i="5"/>
  <c r="J82" i="5"/>
  <c r="F82" i="5"/>
  <c r="K82" i="5"/>
  <c r="C82" i="5"/>
  <c r="E82" i="5"/>
  <c r="I82" i="5"/>
  <c r="H82" i="5"/>
  <c r="D82" i="5"/>
  <c r="B82" i="5"/>
  <c r="L82" i="5"/>
  <c r="G82" i="5"/>
  <c r="AE73" i="5"/>
  <c r="BD67" i="5"/>
  <c r="K55" i="5"/>
  <c r="I55" i="5"/>
  <c r="J55" i="5"/>
  <c r="C55" i="5"/>
  <c r="D55" i="5"/>
  <c r="H55" i="5"/>
  <c r="G55" i="5"/>
  <c r="E55" i="5"/>
  <c r="L55" i="5"/>
  <c r="B55" i="5"/>
  <c r="F55" i="5"/>
  <c r="R26" i="5"/>
  <c r="F79" i="5"/>
  <c r="H79" i="5"/>
  <c r="D79" i="5"/>
  <c r="I79" i="5"/>
  <c r="L79" i="5"/>
  <c r="G79" i="5"/>
  <c r="B79" i="5"/>
  <c r="K79" i="5"/>
  <c r="C79" i="5"/>
  <c r="E79" i="5"/>
  <c r="J79" i="5"/>
  <c r="AE82" i="5"/>
  <c r="BD72" i="5"/>
  <c r="I67" i="5"/>
  <c r="B67" i="5"/>
  <c r="J67" i="5"/>
  <c r="L67" i="5"/>
  <c r="H67" i="5"/>
  <c r="E67" i="5"/>
  <c r="D67" i="5"/>
  <c r="F67" i="5"/>
  <c r="G67" i="5"/>
  <c r="C67" i="5"/>
  <c r="K67" i="5"/>
  <c r="H71" i="5"/>
  <c r="G71" i="5"/>
  <c r="I71" i="5"/>
  <c r="L71" i="5"/>
  <c r="E71" i="5"/>
  <c r="F71" i="5"/>
  <c r="B71" i="5"/>
  <c r="C71" i="5"/>
  <c r="D71" i="5"/>
  <c r="J71" i="5"/>
  <c r="K71" i="5"/>
  <c r="BD55" i="5"/>
  <c r="B86" i="22"/>
  <c r="B103" i="22" s="1"/>
  <c r="B104" i="22" s="1"/>
  <c r="B105" i="22" s="1"/>
  <c r="B87" i="22"/>
  <c r="B85" i="22"/>
  <c r="K83" i="5"/>
  <c r="E83" i="5"/>
  <c r="G83" i="5"/>
  <c r="C83" i="5"/>
  <c r="B83" i="5"/>
  <c r="F83" i="5"/>
  <c r="D83" i="5"/>
  <c r="I83" i="5"/>
  <c r="L83" i="5"/>
  <c r="H83" i="5"/>
  <c r="J83" i="5"/>
  <c r="BD86" i="5"/>
  <c r="B42" i="5"/>
  <c r="H42" i="5"/>
  <c r="K42" i="5"/>
  <c r="I42" i="5"/>
  <c r="F42" i="5"/>
  <c r="L42" i="5"/>
  <c r="E42" i="5"/>
  <c r="J42" i="5"/>
  <c r="G42" i="5"/>
  <c r="D42" i="5"/>
  <c r="C42" i="5"/>
  <c r="L65" i="5"/>
  <c r="H65" i="5"/>
  <c r="I65" i="5"/>
  <c r="D65" i="5"/>
  <c r="C65" i="5"/>
  <c r="F65" i="5"/>
  <c r="G65" i="5"/>
  <c r="J65" i="5"/>
  <c r="E65" i="5"/>
  <c r="K65" i="5"/>
  <c r="B65" i="5"/>
  <c r="BD52" i="5"/>
  <c r="H77" i="5"/>
  <c r="B77" i="5"/>
  <c r="J77" i="5"/>
  <c r="F77" i="5"/>
  <c r="L77" i="5"/>
  <c r="G77" i="5"/>
  <c r="E77" i="5"/>
  <c r="C77" i="5"/>
  <c r="K77" i="5"/>
  <c r="D77" i="5"/>
  <c r="I77" i="5"/>
  <c r="AE83" i="5"/>
  <c r="J66" i="5"/>
  <c r="C66" i="5"/>
  <c r="D66" i="5"/>
  <c r="L66" i="5"/>
  <c r="G66" i="5"/>
  <c r="F66" i="5"/>
  <c r="E66" i="5"/>
  <c r="K66" i="5"/>
  <c r="I66" i="5"/>
  <c r="H66" i="5"/>
  <c r="B66" i="5"/>
  <c r="H45" i="5"/>
  <c r="C45" i="5"/>
  <c r="E45" i="5"/>
  <c r="K45" i="5"/>
  <c r="L45" i="5"/>
  <c r="G45" i="5"/>
  <c r="B45" i="5"/>
  <c r="I45" i="5"/>
  <c r="F45" i="5"/>
  <c r="D45" i="5"/>
  <c r="J45" i="5"/>
  <c r="AE49" i="5"/>
  <c r="AE43" i="5"/>
  <c r="AE74" i="5"/>
  <c r="AE26" i="5" l="1"/>
  <c r="E12" i="14" l="1"/>
  <c r="A13" i="13"/>
  <c r="A12" i="16"/>
  <c r="A12" i="19"/>
  <c r="A12" i="10"/>
  <c r="A12" i="22"/>
  <c r="A12" i="6"/>
  <c r="A12" i="5"/>
  <c r="A11" i="12"/>
  <c r="A11" i="15"/>
  <c r="A11" i="17"/>
  <c r="R27" i="15" l="1"/>
  <c r="R24" i="15" s="1"/>
  <c r="AF62" i="15"/>
  <c r="S62" i="15"/>
  <c r="AA62" i="15"/>
  <c r="W62" i="15"/>
  <c r="N26" i="16"/>
  <c r="N33" i="16"/>
  <c r="N40" i="16"/>
  <c r="N27" i="16"/>
  <c r="N46" i="16"/>
  <c r="N39" i="16"/>
  <c r="N28" i="16"/>
  <c r="N30" i="16"/>
  <c r="N41" i="16"/>
  <c r="N48" i="16"/>
  <c r="N45" i="16"/>
  <c r="N50" i="16"/>
  <c r="N47" i="16"/>
  <c r="N25" i="16"/>
  <c r="N34" i="16"/>
  <c r="N49" i="16"/>
  <c r="N29" i="16"/>
  <c r="N35" i="16"/>
  <c r="N32" i="16"/>
  <c r="N38" i="16"/>
  <c r="N37" i="16"/>
  <c r="N43" i="16"/>
  <c r="N51" i="16"/>
  <c r="N52" i="16"/>
  <c r="N42" i="16"/>
  <c r="N31" i="16"/>
  <c r="N53" i="16"/>
  <c r="N54" i="16"/>
  <c r="N36" i="16"/>
  <c r="N44" i="16"/>
  <c r="V27" i="15" l="1"/>
  <c r="V24" i="15" s="1"/>
  <c r="O62" i="15"/>
  <c r="F62" i="15"/>
  <c r="F29" i="15"/>
  <c r="F30" i="15"/>
  <c r="F33" i="15"/>
  <c r="F31" i="15"/>
  <c r="AE27" i="15"/>
  <c r="AE24" i="15" s="1"/>
  <c r="Z27" i="15"/>
  <c r="Z24" i="15" s="1"/>
  <c r="AC62" i="15"/>
  <c r="K62" i="15"/>
  <c r="E62" i="15"/>
  <c r="D24" i="15"/>
  <c r="D34" i="15"/>
  <c r="B91" i="22" s="1"/>
  <c r="B90" i="22" s="1"/>
  <c r="F28" i="15" l="1"/>
  <c r="N27" i="15"/>
  <c r="AC33" i="15"/>
  <c r="E33" i="15"/>
  <c r="G34" i="15"/>
  <c r="AC28" i="15" l="1"/>
  <c r="J27" i="15"/>
  <c r="E28" i="15"/>
  <c r="E29" i="15"/>
  <c r="AC29" i="15"/>
  <c r="E31" i="15"/>
  <c r="AC31" i="15"/>
  <c r="E30" i="15"/>
  <c r="AC30" i="15"/>
  <c r="F27" i="15"/>
  <c r="N24" i="15"/>
  <c r="F24" i="15" s="1"/>
  <c r="E27" i="15" l="1"/>
  <c r="J24" i="15"/>
  <c r="AC27" i="15"/>
  <c r="E24" i="15" l="1"/>
  <c r="B89" i="22" s="1"/>
  <c r="AC24" i="15"/>
  <c r="C48" i="7" s="1"/>
</calcChain>
</file>

<file path=xl/sharedStrings.xml><?xml version="1.0" encoding="utf-8"?>
<sst xmlns="http://schemas.openxmlformats.org/spreadsheetml/2006/main" count="4570" uniqueCount="541">
  <si>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</si>
  <si>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</si>
  <si>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</si>
  <si>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</si>
  <si>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</si>
  <si>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</si>
  <si>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</si>
  <si>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</si>
  <si>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</si>
  <si>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</si>
  <si>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</si>
  <si>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</si>
  <si>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</si>
  <si>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</si>
  <si>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</si>
  <si>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</si>
  <si>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</si>
  <si>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</si>
  <si>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</si>
  <si>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</si>
  <si>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</si>
  <si>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</si>
  <si>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</si>
  <si>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</si>
  <si>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</si>
  <si>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</si>
  <si>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</si>
  <si>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</si>
  <si>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</si>
  <si>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</si>
  <si>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</si>
  <si>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</si>
  <si>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</si>
  <si>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</si>
  <si>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</si>
  <si>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</si>
  <si>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</si>
  <si>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</si>
  <si>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</si>
  <si>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</si>
  <si>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</si>
  <si>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</si>
  <si>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</si>
  <si>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</si>
  <si>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</si>
  <si>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</si>
  <si>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</si>
  <si>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</si>
  <si>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</si>
  <si>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</si>
  <si>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</si>
  <si>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</si>
  <si>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</si>
  <si>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</si>
  <si>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</si>
  <si>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</si>
  <si>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</si>
  <si>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</si>
  <si>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</si>
  <si>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</si>
  <si>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</si>
  <si>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</si>
  <si>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</si>
  <si>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</si>
  <si>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</si>
  <si>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</si>
  <si>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</si>
  <si>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</si>
  <si>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</si>
  <si>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</si>
  <si>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</si>
  <si>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</si>
  <si>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</si>
  <si>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</si>
  <si>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</si>
  <si>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</si>
  <si>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</si>
  <si>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</si>
  <si>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</si>
  <si>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</si>
  <si>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</si>
  <si>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</si>
  <si>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</si>
  <si>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</si>
  <si>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</si>
  <si>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</si>
  <si>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</si>
  <si>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</si>
  <si>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</si>
  <si>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</si>
  <si>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</si>
  <si>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</si>
  <si>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</si>
  <si>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</si>
  <si>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</si>
  <si>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</si>
  <si>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</si>
  <si>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</si>
  <si>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</si>
  <si>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</si>
  <si>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</si>
  <si>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</si>
  <si>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</si>
  <si>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</si>
  <si>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</si>
  <si>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</si>
  <si>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</si>
  <si>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</si>
  <si>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</si>
  <si>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</si>
  <si>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</si>
  <si>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</si>
  <si>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</si>
  <si>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</si>
  <si>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</si>
  <si>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</si>
  <si>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</si>
  <si>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</si>
  <si>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</si>
  <si>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</si>
  <si>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</si>
  <si>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</si>
  <si>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</si>
  <si>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</si>
  <si>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</si>
  <si>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</si>
  <si>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</si>
  <si>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</si>
  <si>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</si>
  <si>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</si>
  <si>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</si>
  <si>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</si>
  <si>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</si>
  <si>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</si>
  <si>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</si>
  <si>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</si>
  <si>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</si>
  <si>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</si>
  <si>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</si>
  <si>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</si>
  <si>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</si>
  <si>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</si>
  <si>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</si>
  <si>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</si>
  <si>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</si>
  <si>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</si>
  <si>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</si>
  <si>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</si>
  <si>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</si>
  <si>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</si>
  <si>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</si>
  <si>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</si>
  <si>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</si>
  <si>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</si>
  <si>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</si>
  <si>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</si>
  <si>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</si>
  <si>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</si>
  <si>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</si>
  <si>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</si>
  <si>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</si>
  <si>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</si>
  <si>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</si>
  <si>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</si>
  <si>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</si>
  <si>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</si>
  <si>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</si>
  <si>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</si>
  <si>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</si>
  <si>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</si>
  <si>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</si>
  <si>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</si>
  <si>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</si>
  <si>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</si>
  <si>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</si>
  <si>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</si>
  <si>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</si>
  <si>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</si>
  <si>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</si>
  <si>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</si>
  <si>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</si>
  <si>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</si>
  <si>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</si>
  <si>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</si>
  <si>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</si>
  <si>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</si>
  <si>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</si>
  <si>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</si>
  <si>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</si>
  <si>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</si>
  <si>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</si>
  <si>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</si>
  <si>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</si>
  <si>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</si>
  <si>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</si>
  <si>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</si>
  <si>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</si>
  <si>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</si>
  <si>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</si>
  <si>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</si>
  <si>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</si>
  <si>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</si>
  <si>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</si>
  <si>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</si>
  <si>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</si>
  <si>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</si>
  <si>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</si>
  <si>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</si>
  <si>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</si>
  <si>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</si>
  <si>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</si>
  <si>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</si>
  <si>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</si>
  <si>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</si>
  <si>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</si>
  <si>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</si>
  <si>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</si>
  <si>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</si>
  <si>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</si>
  <si>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</si>
  <si>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</si>
  <si>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</si>
  <si>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</si>
  <si>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</si>
  <si>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</si>
  <si>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</si>
  <si>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</si>
  <si>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</si>
  <si>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</si>
  <si>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</si>
  <si>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</si>
  <si>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</si>
  <si>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</si>
  <si>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</si>
  <si>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</si>
  <si>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</si>
  <si>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</si>
  <si>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</si>
  <si>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</si>
  <si>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</si>
  <si>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</si>
  <si>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</si>
  <si>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</si>
  <si>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</si>
  <si>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</si>
  <si>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</si>
  <si>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</si>
  <si>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</si>
  <si>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</si>
  <si>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</si>
  <si>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</si>
  <si>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</si>
  <si>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</si>
  <si>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</si>
  <si>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</si>
  <si>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</si>
  <si>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</si>
  <si>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</si>
  <si>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</si>
  <si>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</si>
  <si>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</si>
  <si>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</si>
  <si>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</si>
  <si>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</si>
  <si>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</si>
  <si>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</si>
  <si>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</si>
  <si>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</si>
  <si>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</si>
  <si>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</si>
  <si>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</si>
  <si>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</si>
  <si>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</si>
  <si>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</si>
  <si>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</si>
  <si>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</si>
  <si>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</si>
  <si>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</si>
  <si>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</si>
  <si>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</si>
  <si>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</si>
  <si>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</si>
  <si>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</si>
  <si>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</si>
  <si>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</si>
  <si>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</si>
  <si>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</si>
  <si>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</si>
  <si>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</si>
  <si>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</si>
  <si>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</si>
  <si>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</si>
  <si>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</si>
  <si>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</si>
  <si>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</si>
  <si>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</si>
  <si>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</si>
  <si>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</si>
  <si>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</si>
  <si>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</si>
  <si>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</si>
  <si>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</si>
  <si>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</si>
  <si>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</si>
  <si>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</si>
  <si>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</si>
  <si>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</si>
  <si>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</si>
  <si>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</si>
  <si>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</si>
  <si>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</si>
  <si>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</si>
  <si>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</si>
  <si>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</si>
  <si>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</si>
  <si>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</si>
  <si>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</si>
  <si>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</si>
  <si>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</si>
  <si>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</si>
  <si>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</si>
  <si>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</si>
  <si>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</si>
  <si>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</si>
  <si>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</si>
  <si>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</si>
  <si>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</si>
  <si>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</si>
  <si>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</si>
  <si>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</si>
  <si>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</si>
  <si>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</si>
  <si>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</si>
  <si>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</si>
  <si>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</si>
  <si>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</si>
  <si>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</si>
  <si>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</si>
  <si>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</si>
  <si>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</si>
  <si>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</si>
  <si>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</si>
  <si>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</si>
  <si>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</si>
  <si>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</si>
  <si>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</si>
  <si>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</si>
  <si>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</si>
  <si>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</si>
  <si>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</si>
  <si>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</si>
  <si>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</si>
  <si>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</si>
  <si>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</si>
  <si>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</si>
  <si>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</si>
  <si>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</si>
  <si>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</si>
  <si>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</si>
  <si>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</si>
  <si>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</si>
  <si>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</si>
  <si>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</si>
  <si>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</si>
  <si>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</si>
  <si>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</si>
  <si>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</si>
  <si>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</si>
  <si>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</si>
  <si>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</si>
  <si>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</si>
  <si>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</si>
  <si>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</si>
  <si>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</si>
  <si>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</si>
  <si>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</si>
  <si>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</si>
  <si>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</si>
  <si>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</si>
  <si>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</si>
  <si>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</si>
  <si>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</si>
  <si>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</si>
  <si>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</si>
  <si>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</si>
  <si>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</si>
  <si>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</si>
  <si>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</si>
  <si>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</si>
  <si>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</si>
  <si>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</si>
  <si>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</si>
  <si>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</si>
  <si>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</si>
  <si>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</si>
  <si>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</si>
  <si>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</si>
  <si>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</si>
  <si>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</si>
  <si>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</si>
  <si>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</si>
  <si>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</si>
  <si>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</si>
  <si>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</si>
  <si>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</si>
  <si>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</si>
  <si>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</si>
  <si>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</si>
  <si>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</si>
  <si>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</si>
  <si>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</si>
  <si>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</si>
  <si>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</si>
  <si>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</si>
  <si>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</si>
  <si>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</si>
  <si>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</si>
  <si>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</si>
  <si>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</si>
  <si>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</si>
  <si>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</si>
  <si>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</si>
  <si>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</si>
  <si>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</si>
  <si>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</si>
  <si>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</si>
  <si>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</si>
  <si>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</si>
  <si>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</si>
  <si>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</si>
  <si>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</si>
  <si>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</si>
  <si>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</si>
  <si>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</si>
  <si>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</si>
  <si>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</si>
  <si>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</si>
  <si>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</si>
  <si>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</si>
  <si>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</si>
  <si>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</si>
  <si>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</si>
  <si>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</si>
  <si>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</si>
  <si>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</si>
  <si>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</si>
  <si>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</si>
  <si>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</si>
  <si>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</si>
  <si>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</si>
  <si>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</si>
  <si>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</si>
  <si>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</si>
  <si>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</si>
  <si>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</si>
  <si>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</si>
  <si>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</si>
  <si>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</si>
  <si>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</si>
  <si>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</si>
  <si>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</si>
  <si>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</si>
  <si>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</si>
  <si>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</si>
  <si>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</si>
  <si>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</si>
  <si>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</si>
  <si>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</si>
  <si>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</si>
  <si>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</si>
  <si>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</si>
  <si>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</si>
  <si>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</si>
  <si>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</si>
  <si>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</si>
  <si>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</si>
  <si>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</si>
  <si>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</si>
  <si>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</si>
  <si>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</si>
  <si>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</si>
  <si>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</si>
  <si>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</si>
  <si>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</si>
  <si>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</si>
  <si>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</si>
  <si>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</si>
  <si>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</si>
  <si>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</si>
  <si>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</si>
  <si>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</si>
  <si>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</si>
  <si>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</si>
  <si>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</si>
  <si>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</si>
  <si>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</si>
  <si>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</si>
  <si>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</si>
  <si>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</si>
  <si>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</si>
  <si>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</si>
  <si>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</si>
  <si>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</si>
  <si>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P_00.0103.000103</t>
  </si>
  <si>
    <t>Приобретение бороны дисковой двухрядной складной 1 шт.</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</si>
  <si>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</si>
  <si>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</si>
  <si>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</si>
  <si>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</si>
  <si>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</si>
  <si>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Включение нового проекта на основании технической необходимости выполнения работ по противопожарной опашке, направленных на предотвращение распространения пожара путём создания минерализованной полосы</t>
  </si>
  <si>
    <t>1.6. Прочие инвестиционные проекты</t>
  </si>
  <si>
    <t>Обеспечение текущей деятельности в сфере электроэнергетики, в том числе хозяйственное обеспечение деятельности</t>
  </si>
  <si>
    <t>прочие</t>
  </si>
  <si>
    <t>Технико-коммерческое предложение</t>
  </si>
  <si>
    <t>см. комментарии ниже по этапам</t>
  </si>
  <si>
    <t>-</t>
  </si>
  <si>
    <t>г. Новосибирск</t>
  </si>
  <si>
    <t>не требуется</t>
  </si>
  <si>
    <t>не относится</t>
  </si>
  <si>
    <t>Выполнение работ по противопожарной опашке, направленных на предотвращение распространения пожара путём создания минерализованной полосы</t>
  </si>
  <si>
    <t>Приобретение оборудования бороны дисковой двухрядной складной 1 шт., ввиду отсутствия данного типа оборудования на балансе Общества</t>
  </si>
  <si>
    <t>прочее 1 шт: борона дисковая двухрядная складная</t>
  </si>
  <si>
    <t>347,81 тыс. руб с НДС за 1 шт.</t>
  </si>
  <si>
    <t>Выделение этапов не предусмотрено</t>
  </si>
  <si>
    <t>Обеспечение возможности выполнения работ собственными силами.</t>
  </si>
  <si>
    <t>Н</t>
  </si>
  <si>
    <t>Сибирский Федеральный округ, Новосибирская область, г. Новосибирск</t>
  </si>
  <si>
    <t>ТМЦ</t>
  </si>
  <si>
    <t>Поставка дисковой бороны</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</si>
  <si>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</si>
  <si>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</si>
  <si>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</si>
  <si>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"ВЕЛЕС-ГРУПП";
АКЦИОНЕРНОЕ ОБЩЕСТВО "ДОРМАШ";
ОБЩЕСТВО С ОГРАНИЧЕННОЙ ОТВЕТСТВЕННОСТЬЮ "СПЕКТР"</t>
  </si>
  <si>
    <t>245,83333;
288,3334;
289,83889</t>
  </si>
  <si>
    <t>235,83333
288,3334
289,83889</t>
  </si>
  <si>
    <t>ОБЩЕСТВО С ОГРАНИЧЕННОЙ ОТВЕТСТВЕННОСТЬЮ "ВЕЛЕС-ГРУПП"</t>
  </si>
  <si>
    <t>да</t>
  </si>
  <si>
    <t>https://com.roseltorg.ru/</t>
  </si>
  <si>
    <t>ПД</t>
  </si>
  <si>
    <t>на согласовании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</si>
</sst>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xf>
    <xf numFmtId="0" fontId="43" fillId="0" borderId="1"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30" activePane="bottomRight" state="frozen"/>
      <selection activeCell="F1" sqref="F1"/>
      <selection pane="topRight" activeCell="F1" sqref="F1"/>
      <selection pane="bottomLeft" activeCell="F1" sqref="F1"/>
      <selection pane="bottomRight" activeCell="C40" sqref="C40"/>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6" t="s">
        <v>508</v>
      </c>
      <c r="B5" s="296"/>
      <c r="C5" s="296"/>
      <c r="D5" s="128"/>
      <c r="E5" s="128"/>
      <c r="F5" s="128"/>
      <c r="G5" s="128"/>
      <c r="H5" s="128"/>
      <c r="I5" s="128"/>
      <c r="J5" s="128"/>
    </row>
    <row r="6" spans="1:22" s="14" customFormat="1" ht="18.75" x14ac:dyDescent="0.3">
      <c r="A6" s="215"/>
      <c r="H6" s="214"/>
    </row>
    <row r="7" spans="1:22" s="14" customFormat="1" ht="18.75" x14ac:dyDescent="0.2">
      <c r="A7" s="300" t="s">
        <v>9</v>
      </c>
      <c r="B7" s="300"/>
      <c r="C7" s="300"/>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1" t="s">
        <v>421</v>
      </c>
      <c r="B9" s="301"/>
      <c r="C9" s="301"/>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7" t="s">
        <v>8</v>
      </c>
      <c r="B10" s="297"/>
      <c r="C10" s="297"/>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1" t="s">
        <v>503</v>
      </c>
      <c r="B12" s="301"/>
      <c r="C12" s="301"/>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7" t="s">
        <v>7</v>
      </c>
      <c r="B13" s="297"/>
      <c r="C13" s="297"/>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2" t="s">
        <v>504</v>
      </c>
      <c r="B15" s="302"/>
      <c r="C15" s="302"/>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7" t="s">
        <v>5</v>
      </c>
      <c r="B16" s="297"/>
      <c r="C16" s="297"/>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8" t="s">
        <v>404</v>
      </c>
      <c r="B18" s="299"/>
      <c r="C18" s="299"/>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511</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512</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3"/>
      <c r="B24" s="294"/>
      <c r="C24" s="295"/>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517</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518</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518</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518</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518</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518</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519</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518</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518</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518</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518</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518</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3"/>
      <c r="B39" s="294"/>
      <c r="C39" s="295"/>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172">
        <v>0.34780666666666665</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0</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424</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3"/>
      <c r="B47" s="294"/>
      <c r="C47" s="295"/>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0.34780666666666665</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0.28983888888888892</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9" t="s">
        <v>9</v>
      </c>
      <c r="B6" s="449"/>
      <c r="C6" s="449"/>
      <c r="D6" s="449"/>
      <c r="E6" s="449"/>
      <c r="F6" s="449"/>
      <c r="G6" s="449"/>
      <c r="H6" s="449"/>
      <c r="I6" s="449"/>
      <c r="J6" s="449"/>
      <c r="K6" s="449"/>
      <c r="L6" s="449"/>
      <c r="M6" s="449"/>
      <c r="N6" s="449"/>
      <c r="O6" s="449"/>
      <c r="P6" s="449"/>
      <c r="Q6" s="449"/>
      <c r="R6" s="449"/>
      <c r="S6" s="449"/>
      <c r="T6" s="449"/>
      <c r="U6" s="449"/>
      <c r="V6" s="449"/>
      <c r="W6" s="449"/>
      <c r="X6" s="449"/>
      <c r="Y6" s="449"/>
      <c r="Z6" s="449"/>
      <c r="AA6" s="449"/>
      <c r="AB6" s="449"/>
      <c r="AC6" s="449"/>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38" t="str">
        <f>'1. паспорт местоположение'!A9:C9</f>
        <v>Акционерное общество "Электромагистраль"</v>
      </c>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438"/>
      <c r="AB8" s="438"/>
      <c r="AC8" s="438"/>
    </row>
    <row r="9" spans="1:32" ht="18.75" customHeight="1" x14ac:dyDescent="0.25">
      <c r="A9" s="441" t="s">
        <v>8</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441"/>
      <c r="AB9" s="441"/>
      <c r="AC9" s="441"/>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38" t="str">
        <f>'1. паспорт местоположение'!A12:C12</f>
        <v>P_00.0103.000103</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438"/>
      <c r="AC11" s="438"/>
    </row>
    <row r="12" spans="1:32" x14ac:dyDescent="0.25">
      <c r="A12" s="441" t="s">
        <v>7</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c r="AB12" s="441"/>
      <c r="AC12" s="441"/>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38" t="str">
        <f>'1. паспорт местоположение'!A15:C15</f>
        <v>Приобретение бороны дисковой двухрядной складной 1 шт.</v>
      </c>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row>
    <row r="15" spans="1:32" ht="15.75" customHeight="1" x14ac:dyDescent="0.25">
      <c r="A15" s="441" t="s">
        <v>5</v>
      </c>
      <c r="B15" s="441"/>
      <c r="C15" s="441"/>
      <c r="D15" s="441"/>
      <c r="E15" s="441"/>
      <c r="F15" s="441"/>
      <c r="G15" s="441"/>
      <c r="H15" s="441"/>
      <c r="I15" s="441"/>
      <c r="J15" s="441"/>
      <c r="K15" s="441"/>
      <c r="L15" s="441"/>
      <c r="M15" s="441"/>
      <c r="N15" s="441"/>
      <c r="O15" s="441"/>
      <c r="P15" s="441"/>
      <c r="Q15" s="441"/>
      <c r="R15" s="441"/>
      <c r="S15" s="441"/>
      <c r="T15" s="441"/>
      <c r="U15" s="441"/>
      <c r="V15" s="441"/>
      <c r="W15" s="441"/>
      <c r="X15" s="441"/>
      <c r="Y15" s="441"/>
      <c r="Z15" s="441"/>
      <c r="AA15" s="441"/>
      <c r="AB15" s="441"/>
      <c r="AC15" s="441"/>
    </row>
    <row r="16" spans="1:32" x14ac:dyDescent="0.25">
      <c r="A16" s="440"/>
      <c r="B16" s="440"/>
      <c r="C16" s="440"/>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440"/>
      <c r="AB16" s="440"/>
      <c r="AC16" s="440"/>
      <c r="AF16" s="204"/>
    </row>
    <row r="18" spans="1:34" x14ac:dyDescent="0.25">
      <c r="A18" s="446" t="s">
        <v>389</v>
      </c>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6"/>
      <c r="AB18" s="446"/>
      <c r="AC18" s="446"/>
    </row>
    <row r="20" spans="1:34" ht="33" customHeight="1" x14ac:dyDescent="0.25">
      <c r="A20" s="442" t="s">
        <v>183</v>
      </c>
      <c r="B20" s="439" t="s">
        <v>182</v>
      </c>
      <c r="C20" s="439" t="s">
        <v>439</v>
      </c>
      <c r="D20" s="439"/>
      <c r="E20" s="445" t="s">
        <v>505</v>
      </c>
      <c r="F20" s="445"/>
      <c r="G20" s="439" t="s">
        <v>445</v>
      </c>
      <c r="H20" s="447">
        <v>2025</v>
      </c>
      <c r="I20" s="447"/>
      <c r="J20" s="447"/>
      <c r="K20" s="447"/>
      <c r="L20" s="447">
        <v>2026</v>
      </c>
      <c r="M20" s="447"/>
      <c r="N20" s="447"/>
      <c r="O20" s="447"/>
      <c r="P20" s="447">
        <v>2027</v>
      </c>
      <c r="Q20" s="447"/>
      <c r="R20" s="447"/>
      <c r="S20" s="447"/>
      <c r="T20" s="447">
        <v>2028</v>
      </c>
      <c r="U20" s="447"/>
      <c r="V20" s="447"/>
      <c r="W20" s="447"/>
      <c r="X20" s="447">
        <v>2029</v>
      </c>
      <c r="Y20" s="447"/>
      <c r="Z20" s="447"/>
      <c r="AA20" s="447"/>
      <c r="AB20" s="448" t="s">
        <v>181</v>
      </c>
      <c r="AC20" s="448"/>
      <c r="AD20" s="202"/>
      <c r="AE20" s="447">
        <v>2030</v>
      </c>
      <c r="AF20" s="447"/>
      <c r="AG20" s="447"/>
      <c r="AH20" s="447"/>
    </row>
    <row r="21" spans="1:34" ht="99.75" customHeight="1" x14ac:dyDescent="0.25">
      <c r="A21" s="443"/>
      <c r="B21" s="439"/>
      <c r="C21" s="439"/>
      <c r="D21" s="439"/>
      <c r="E21" s="445"/>
      <c r="F21" s="445"/>
      <c r="G21" s="439"/>
      <c r="H21" s="439" t="s">
        <v>442</v>
      </c>
      <c r="I21" s="439"/>
      <c r="J21" s="439" t="s">
        <v>443</v>
      </c>
      <c r="K21" s="439"/>
      <c r="L21" s="439" t="s">
        <v>442</v>
      </c>
      <c r="M21" s="439"/>
      <c r="N21" s="439" t="s">
        <v>443</v>
      </c>
      <c r="O21" s="439"/>
      <c r="P21" s="439" t="s">
        <v>442</v>
      </c>
      <c r="Q21" s="439"/>
      <c r="R21" s="439" t="s">
        <v>443</v>
      </c>
      <c r="S21" s="439"/>
      <c r="T21" s="439" t="s">
        <v>442</v>
      </c>
      <c r="U21" s="439"/>
      <c r="V21" s="439" t="s">
        <v>443</v>
      </c>
      <c r="W21" s="439"/>
      <c r="X21" s="439" t="s">
        <v>442</v>
      </c>
      <c r="Y21" s="439"/>
      <c r="Z21" s="439" t="s">
        <v>443</v>
      </c>
      <c r="AA21" s="439"/>
      <c r="AB21" s="448"/>
      <c r="AC21" s="448"/>
      <c r="AE21" s="439" t="s">
        <v>1</v>
      </c>
      <c r="AF21" s="439"/>
      <c r="AG21" s="439" t="s">
        <v>443</v>
      </c>
      <c r="AH21" s="439"/>
    </row>
    <row r="22" spans="1:34" ht="89.25" customHeight="1" x14ac:dyDescent="0.25">
      <c r="A22" s="444"/>
      <c r="B22" s="439"/>
      <c r="C22" s="249" t="str">
        <f>H21</f>
        <v>Утвержденный план</v>
      </c>
      <c r="D22" s="249" t="s">
        <v>443</v>
      </c>
      <c r="E22" s="271" t="s">
        <v>444</v>
      </c>
      <c r="F22" s="271" t="s">
        <v>502</v>
      </c>
      <c r="G22" s="439"/>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0</v>
      </c>
      <c r="D24" s="261">
        <f t="shared" ref="D24:G24" si="0">D25+D26+D27+D32+D33</f>
        <v>0.34780666666666665</v>
      </c>
      <c r="E24" s="262">
        <f>J24+N24+R24+V24+Z24+AE24</f>
        <v>0.34780666666666665</v>
      </c>
      <c r="F24" s="262">
        <f t="shared" ref="F24:F26" si="1">N24+R24+V24+Z24+AE24</f>
        <v>0</v>
      </c>
      <c r="G24" s="253">
        <f t="shared" si="0"/>
        <v>0</v>
      </c>
      <c r="H24" s="253">
        <f>H25+H26+H27+H32+H33</f>
        <v>0</v>
      </c>
      <c r="I24" s="253" t="s">
        <v>424</v>
      </c>
      <c r="J24" s="261">
        <f>J25+J26+J27+J32+J33</f>
        <v>0.34780666666666665</v>
      </c>
      <c r="K24" s="261" t="s">
        <v>424</v>
      </c>
      <c r="L24" s="253">
        <f>L25+L26+L27+L32+L33</f>
        <v>0</v>
      </c>
      <c r="M24" s="253" t="s">
        <v>424</v>
      </c>
      <c r="N24" s="261">
        <f>N25+N26+N27+N32+N33</f>
        <v>0</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0</v>
      </c>
      <c r="AC24" s="264">
        <f>J24+N24+R24+V24+Z24</f>
        <v>0.34780666666666665</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0</v>
      </c>
      <c r="D27" s="261">
        <v>0.28983888888888881</v>
      </c>
      <c r="E27" s="264">
        <f>J27+N27+R27+V27+Z27+AE27</f>
        <v>0.28983888888888881</v>
      </c>
      <c r="F27" s="264">
        <f t="shared" ref="F27:F68" si="8">N27+R27+V27+Z27+AE27</f>
        <v>0</v>
      </c>
      <c r="G27" s="253">
        <v>0</v>
      </c>
      <c r="H27" s="253">
        <f>SUM(H28:H31)</f>
        <v>0</v>
      </c>
      <c r="I27" s="253" t="s">
        <v>424</v>
      </c>
      <c r="J27" s="261">
        <f>SUM(J28:J31)</f>
        <v>0.28983888888888881</v>
      </c>
      <c r="K27" s="261" t="s">
        <v>424</v>
      </c>
      <c r="L27" s="253">
        <f>SUM(L28:L31)</f>
        <v>0</v>
      </c>
      <c r="M27" s="253" t="s">
        <v>424</v>
      </c>
      <c r="N27" s="261">
        <f>SUM(N28:N31)</f>
        <v>0</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0</v>
      </c>
      <c r="AC27" s="264">
        <f t="shared" si="7"/>
        <v>0.28983888888888881</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0</v>
      </c>
      <c r="F28" s="264">
        <f t="shared" si="8"/>
        <v>0</v>
      </c>
      <c r="G28" s="254" t="s">
        <v>424</v>
      </c>
      <c r="H28" s="254">
        <v>0</v>
      </c>
      <c r="I28" s="255">
        <v>0</v>
      </c>
      <c r="J28" s="263">
        <v>0</v>
      </c>
      <c r="K28" s="265">
        <v>0</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0</v>
      </c>
      <c r="AE28" s="274">
        <v>0</v>
      </c>
      <c r="AF28" s="274">
        <v>0</v>
      </c>
      <c r="AG28" s="278">
        <v>0</v>
      </c>
      <c r="AH28" s="278">
        <v>0</v>
      </c>
    </row>
    <row r="29" spans="1:34" ht="31.5" x14ac:dyDescent="0.25">
      <c r="A29" s="58" t="s">
        <v>426</v>
      </c>
      <c r="B29" s="42" t="s">
        <v>166</v>
      </c>
      <c r="C29" s="255" t="s">
        <v>424</v>
      </c>
      <c r="D29" s="265" t="s">
        <v>424</v>
      </c>
      <c r="E29" s="264">
        <f t="shared" si="9"/>
        <v>0</v>
      </c>
      <c r="F29" s="264">
        <f t="shared" si="8"/>
        <v>0</v>
      </c>
      <c r="G29" s="254" t="s">
        <v>424</v>
      </c>
      <c r="H29" s="254">
        <v>0</v>
      </c>
      <c r="I29" s="255">
        <v>0</v>
      </c>
      <c r="J29" s="263">
        <v>0</v>
      </c>
      <c r="K29" s="265">
        <v>0</v>
      </c>
      <c r="L29" s="254">
        <v>0</v>
      </c>
      <c r="M29" s="255">
        <v>0</v>
      </c>
      <c r="N29" s="263">
        <v>0</v>
      </c>
      <c r="O29" s="265">
        <v>0</v>
      </c>
      <c r="P29" s="254">
        <v>0</v>
      </c>
      <c r="Q29" s="270">
        <v>0</v>
      </c>
      <c r="R29" s="263">
        <v>0</v>
      </c>
      <c r="S29" s="265">
        <v>0</v>
      </c>
      <c r="T29" s="254">
        <v>0</v>
      </c>
      <c r="U29" s="270">
        <v>0</v>
      </c>
      <c r="V29" s="263">
        <v>0</v>
      </c>
      <c r="W29" s="265">
        <v>0</v>
      </c>
      <c r="X29" s="254">
        <v>0</v>
      </c>
      <c r="Y29" s="270">
        <v>0</v>
      </c>
      <c r="Z29" s="263">
        <v>0</v>
      </c>
      <c r="AA29" s="265">
        <v>0</v>
      </c>
      <c r="AB29" s="254">
        <f t="shared" si="6"/>
        <v>0</v>
      </c>
      <c r="AC29" s="264">
        <f t="shared" si="7"/>
        <v>0</v>
      </c>
      <c r="AD29" s="204"/>
      <c r="AE29" s="274">
        <v>0</v>
      </c>
      <c r="AF29" s="276">
        <v>0</v>
      </c>
      <c r="AG29" s="278">
        <v>0</v>
      </c>
      <c r="AH29" s="278">
        <v>0</v>
      </c>
    </row>
    <row r="30" spans="1:34" x14ac:dyDescent="0.25">
      <c r="A30" s="58" t="s">
        <v>427</v>
      </c>
      <c r="B30" s="42" t="s">
        <v>164</v>
      </c>
      <c r="C30" s="255" t="s">
        <v>424</v>
      </c>
      <c r="D30" s="265" t="s">
        <v>424</v>
      </c>
      <c r="E30" s="264">
        <f t="shared" si="9"/>
        <v>0.28983888888888881</v>
      </c>
      <c r="F30" s="264">
        <f t="shared" si="8"/>
        <v>0</v>
      </c>
      <c r="G30" s="254" t="s">
        <v>424</v>
      </c>
      <c r="H30" s="254">
        <v>0</v>
      </c>
      <c r="I30" s="255">
        <v>0</v>
      </c>
      <c r="J30" s="263">
        <v>0.28983888888888881</v>
      </c>
      <c r="K30" s="265" t="s">
        <v>59</v>
      </c>
      <c r="L30" s="254">
        <v>0</v>
      </c>
      <c r="M30" s="255">
        <v>0</v>
      </c>
      <c r="N30" s="263">
        <v>0</v>
      </c>
      <c r="O30" s="265">
        <v>0</v>
      </c>
      <c r="P30" s="254">
        <v>0</v>
      </c>
      <c r="Q30" s="254">
        <v>0</v>
      </c>
      <c r="R30" s="263">
        <v>0</v>
      </c>
      <c r="S30" s="265">
        <v>0</v>
      </c>
      <c r="T30" s="254">
        <v>0</v>
      </c>
      <c r="U30" s="254">
        <v>0</v>
      </c>
      <c r="V30" s="263">
        <v>0</v>
      </c>
      <c r="W30" s="265">
        <v>0</v>
      </c>
      <c r="X30" s="254">
        <v>0</v>
      </c>
      <c r="Y30" s="254">
        <v>0</v>
      </c>
      <c r="Z30" s="263">
        <v>0</v>
      </c>
      <c r="AA30" s="265">
        <v>0</v>
      </c>
      <c r="AB30" s="254">
        <f t="shared" si="6"/>
        <v>0</v>
      </c>
      <c r="AC30" s="264">
        <f t="shared" si="7"/>
        <v>0.28983888888888881</v>
      </c>
      <c r="AD30" s="204"/>
      <c r="AE30" s="274">
        <v>0</v>
      </c>
      <c r="AF30" s="274">
        <v>0</v>
      </c>
      <c r="AG30" s="278">
        <v>0</v>
      </c>
      <c r="AH30" s="278">
        <v>0</v>
      </c>
    </row>
    <row r="31" spans="1:34" x14ac:dyDescent="0.25">
      <c r="A31" s="58" t="s">
        <v>428</v>
      </c>
      <c r="B31" s="42" t="s">
        <v>162</v>
      </c>
      <c r="C31" s="255" t="s">
        <v>424</v>
      </c>
      <c r="D31" s="265" t="s">
        <v>424</v>
      </c>
      <c r="E31" s="264">
        <f t="shared" si="9"/>
        <v>0</v>
      </c>
      <c r="F31" s="264">
        <f t="shared" si="8"/>
        <v>0</v>
      </c>
      <c r="G31" s="254" t="s">
        <v>424</v>
      </c>
      <c r="H31" s="254">
        <v>0</v>
      </c>
      <c r="I31" s="255">
        <v>0</v>
      </c>
      <c r="J31" s="263">
        <v>0</v>
      </c>
      <c r="K31" s="265">
        <v>0</v>
      </c>
      <c r="L31" s="254">
        <v>0</v>
      </c>
      <c r="M31" s="255">
        <v>0</v>
      </c>
      <c r="N31" s="263">
        <v>0</v>
      </c>
      <c r="O31" s="265">
        <v>0</v>
      </c>
      <c r="P31" s="254">
        <v>0</v>
      </c>
      <c r="Q31" s="254">
        <v>0</v>
      </c>
      <c r="R31" s="263">
        <v>0</v>
      </c>
      <c r="S31" s="265">
        <v>0</v>
      </c>
      <c r="T31" s="254">
        <v>0</v>
      </c>
      <c r="U31" s="254">
        <v>0</v>
      </c>
      <c r="V31" s="263">
        <v>0</v>
      </c>
      <c r="W31" s="265">
        <v>0</v>
      </c>
      <c r="X31" s="254">
        <v>0</v>
      </c>
      <c r="Y31" s="254">
        <v>0</v>
      </c>
      <c r="Z31" s="263">
        <v>0</v>
      </c>
      <c r="AA31" s="265">
        <v>0</v>
      </c>
      <c r="AB31" s="254">
        <f t="shared" si="6"/>
        <v>0</v>
      </c>
      <c r="AC31" s="264">
        <f t="shared" si="7"/>
        <v>0</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0</v>
      </c>
      <c r="D33" s="263">
        <v>5.7967777777777826E-2</v>
      </c>
      <c r="E33" s="264">
        <f t="shared" si="9"/>
        <v>5.7967777777777826E-2</v>
      </c>
      <c r="F33" s="264">
        <f t="shared" si="8"/>
        <v>0</v>
      </c>
      <c r="G33" s="254">
        <v>0</v>
      </c>
      <c r="H33" s="254">
        <v>0</v>
      </c>
      <c r="I33" s="254">
        <f>I31</f>
        <v>0</v>
      </c>
      <c r="J33" s="263">
        <v>5.7967777777777826E-2</v>
      </c>
      <c r="K33" s="263">
        <f>K31</f>
        <v>0</v>
      </c>
      <c r="L33" s="254">
        <v>0</v>
      </c>
      <c r="M33" s="254">
        <f>M31</f>
        <v>0</v>
      </c>
      <c r="N33" s="263">
        <v>0</v>
      </c>
      <c r="O33" s="263">
        <f>O31</f>
        <v>0</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0</v>
      </c>
      <c r="AC33" s="264">
        <f t="shared" si="7"/>
        <v>5.7967777777777826E-2</v>
      </c>
      <c r="AE33" s="274">
        <v>0</v>
      </c>
      <c r="AF33" s="274">
        <f>AF31</f>
        <v>0</v>
      </c>
      <c r="AG33" s="278">
        <v>0</v>
      </c>
      <c r="AH33" s="278">
        <v>0</v>
      </c>
    </row>
    <row r="34" spans="1:34" ht="47.25" x14ac:dyDescent="0.25">
      <c r="A34" s="60" t="s">
        <v>61</v>
      </c>
      <c r="B34" s="59" t="s">
        <v>170</v>
      </c>
      <c r="C34" s="253">
        <f>SUM(C35:C38)</f>
        <v>0</v>
      </c>
      <c r="D34" s="261">
        <f t="shared" ref="D34:G34" si="10">SUM(D35:D38)</f>
        <v>0.28983888888888892</v>
      </c>
      <c r="E34" s="262">
        <f t="shared" si="9"/>
        <v>0.28983888888888892</v>
      </c>
      <c r="F34" s="262">
        <f t="shared" si="8"/>
        <v>0</v>
      </c>
      <c r="G34" s="253">
        <f t="shared" si="10"/>
        <v>0</v>
      </c>
      <c r="H34" s="253">
        <f>SUM(H35:H38)</f>
        <v>0</v>
      </c>
      <c r="I34" s="253" t="s">
        <v>424</v>
      </c>
      <c r="J34" s="261">
        <f>SUM(J35:J38)</f>
        <v>0.28983888888888892</v>
      </c>
      <c r="K34" s="261" t="s">
        <v>424</v>
      </c>
      <c r="L34" s="253">
        <f>SUM(L35:L38)</f>
        <v>0</v>
      </c>
      <c r="M34" s="253" t="s">
        <v>424</v>
      </c>
      <c r="N34" s="261">
        <f>SUM(N35:N38)</f>
        <v>0</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0</v>
      </c>
      <c r="AC34" s="264">
        <f t="shared" si="7"/>
        <v>0.28983888888888892</v>
      </c>
      <c r="AD34" s="204"/>
      <c r="AE34" s="273">
        <f>SUM(AE35:AE38)</f>
        <v>0</v>
      </c>
      <c r="AF34" s="273" t="s">
        <v>424</v>
      </c>
      <c r="AG34" s="278">
        <v>0</v>
      </c>
      <c r="AH34" s="278">
        <v>0</v>
      </c>
    </row>
    <row r="35" spans="1:34" x14ac:dyDescent="0.25">
      <c r="A35" s="60" t="s">
        <v>169</v>
      </c>
      <c r="B35" s="42" t="s">
        <v>168</v>
      </c>
      <c r="C35" s="254">
        <v>0</v>
      </c>
      <c r="D35" s="263">
        <v>0</v>
      </c>
      <c r="E35" s="264">
        <f t="shared" si="9"/>
        <v>0</v>
      </c>
      <c r="F35" s="264">
        <f t="shared" si="8"/>
        <v>0</v>
      </c>
      <c r="G35" s="254">
        <v>0</v>
      </c>
      <c r="H35" s="254">
        <v>0</v>
      </c>
      <c r="I35" s="255">
        <v>0</v>
      </c>
      <c r="J35" s="263">
        <v>0</v>
      </c>
      <c r="K35" s="265">
        <v>0</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0</v>
      </c>
      <c r="AD35" s="203"/>
      <c r="AE35" s="274">
        <v>0</v>
      </c>
      <c r="AF35" s="275">
        <v>0</v>
      </c>
      <c r="AG35" s="278">
        <v>0</v>
      </c>
      <c r="AH35" s="278">
        <v>0</v>
      </c>
    </row>
    <row r="36" spans="1:34" ht="31.5" x14ac:dyDescent="0.25">
      <c r="A36" s="60" t="s">
        <v>167</v>
      </c>
      <c r="B36" s="42" t="s">
        <v>166</v>
      </c>
      <c r="C36" s="254">
        <v>0</v>
      </c>
      <c r="D36" s="263">
        <v>0</v>
      </c>
      <c r="E36" s="264">
        <f t="shared" si="9"/>
        <v>0</v>
      </c>
      <c r="F36" s="264">
        <f t="shared" si="8"/>
        <v>0</v>
      </c>
      <c r="G36" s="254">
        <v>0</v>
      </c>
      <c r="H36" s="254">
        <v>0</v>
      </c>
      <c r="I36" s="254">
        <v>0</v>
      </c>
      <c r="J36" s="263">
        <v>0</v>
      </c>
      <c r="K36" s="265">
        <v>0</v>
      </c>
      <c r="L36" s="254">
        <v>0</v>
      </c>
      <c r="M36" s="254">
        <v>0</v>
      </c>
      <c r="N36" s="263">
        <v>0</v>
      </c>
      <c r="O36" s="265">
        <v>0</v>
      </c>
      <c r="P36" s="254">
        <v>0</v>
      </c>
      <c r="Q36" s="255">
        <v>0</v>
      </c>
      <c r="R36" s="263">
        <v>0</v>
      </c>
      <c r="S36" s="265">
        <v>0</v>
      </c>
      <c r="T36" s="254">
        <v>0</v>
      </c>
      <c r="U36" s="255">
        <v>0</v>
      </c>
      <c r="V36" s="263">
        <v>0</v>
      </c>
      <c r="W36" s="265">
        <v>0</v>
      </c>
      <c r="X36" s="254">
        <v>0</v>
      </c>
      <c r="Y36" s="255">
        <v>0</v>
      </c>
      <c r="Z36" s="263">
        <v>0</v>
      </c>
      <c r="AA36" s="265">
        <v>0</v>
      </c>
      <c r="AB36" s="254">
        <f t="shared" si="6"/>
        <v>0</v>
      </c>
      <c r="AC36" s="264">
        <f t="shared" si="7"/>
        <v>0</v>
      </c>
      <c r="AE36" s="274">
        <v>0</v>
      </c>
      <c r="AF36" s="275">
        <v>0</v>
      </c>
      <c r="AG36" s="278">
        <v>0</v>
      </c>
      <c r="AH36" s="278">
        <v>0</v>
      </c>
    </row>
    <row r="37" spans="1:34" x14ac:dyDescent="0.25">
      <c r="A37" s="60" t="s">
        <v>165</v>
      </c>
      <c r="B37" s="42" t="s">
        <v>164</v>
      </c>
      <c r="C37" s="254">
        <v>0</v>
      </c>
      <c r="D37" s="263">
        <v>0.28983888888888892</v>
      </c>
      <c r="E37" s="264">
        <f t="shared" si="9"/>
        <v>0.28983888888888892</v>
      </c>
      <c r="F37" s="264">
        <f t="shared" si="8"/>
        <v>0</v>
      </c>
      <c r="G37" s="254">
        <v>0</v>
      </c>
      <c r="H37" s="254">
        <v>0</v>
      </c>
      <c r="I37" s="254">
        <v>0</v>
      </c>
      <c r="J37" s="263">
        <v>0.28983888888888892</v>
      </c>
      <c r="K37" s="265" t="s">
        <v>59</v>
      </c>
      <c r="L37" s="254">
        <v>0</v>
      </c>
      <c r="M37" s="254">
        <v>0</v>
      </c>
      <c r="N37" s="263">
        <v>0</v>
      </c>
      <c r="O37" s="265">
        <v>0</v>
      </c>
      <c r="P37" s="254">
        <v>0</v>
      </c>
      <c r="Q37" s="255">
        <v>0</v>
      </c>
      <c r="R37" s="263">
        <v>0</v>
      </c>
      <c r="S37" s="265">
        <v>0</v>
      </c>
      <c r="T37" s="254">
        <v>0</v>
      </c>
      <c r="U37" s="255">
        <v>0</v>
      </c>
      <c r="V37" s="263">
        <v>0</v>
      </c>
      <c r="W37" s="265">
        <v>0</v>
      </c>
      <c r="X37" s="254">
        <v>0</v>
      </c>
      <c r="Y37" s="255">
        <v>0</v>
      </c>
      <c r="Z37" s="263">
        <v>0</v>
      </c>
      <c r="AA37" s="265">
        <v>0</v>
      </c>
      <c r="AB37" s="254">
        <f t="shared" si="6"/>
        <v>0</v>
      </c>
      <c r="AC37" s="264">
        <f t="shared" si="7"/>
        <v>0.28983888888888892</v>
      </c>
      <c r="AE37" s="274">
        <v>0</v>
      </c>
      <c r="AF37" s="275">
        <v>0</v>
      </c>
      <c r="AG37" s="278">
        <v>0</v>
      </c>
      <c r="AH37" s="278">
        <v>0</v>
      </c>
    </row>
    <row r="38" spans="1:34" x14ac:dyDescent="0.25">
      <c r="A38" s="60" t="s">
        <v>163</v>
      </c>
      <c r="B38" s="42" t="s">
        <v>162</v>
      </c>
      <c r="C38" s="254">
        <v>0</v>
      </c>
      <c r="D38" s="263">
        <v>0</v>
      </c>
      <c r="E38" s="264">
        <f t="shared" si="9"/>
        <v>0</v>
      </c>
      <c r="F38" s="264">
        <f t="shared" si="8"/>
        <v>0</v>
      </c>
      <c r="G38" s="254">
        <v>0</v>
      </c>
      <c r="H38" s="254">
        <v>0</v>
      </c>
      <c r="I38" s="254">
        <v>0</v>
      </c>
      <c r="J38" s="263">
        <v>0</v>
      </c>
      <c r="K38" s="265">
        <v>0</v>
      </c>
      <c r="L38" s="254">
        <v>0</v>
      </c>
      <c r="M38" s="254">
        <v>0</v>
      </c>
      <c r="N38" s="263">
        <v>0</v>
      </c>
      <c r="O38" s="265">
        <v>0</v>
      </c>
      <c r="P38" s="254">
        <v>0</v>
      </c>
      <c r="Q38" s="255">
        <v>0</v>
      </c>
      <c r="R38" s="263">
        <v>0</v>
      </c>
      <c r="S38" s="265">
        <v>0</v>
      </c>
      <c r="T38" s="254">
        <v>0</v>
      </c>
      <c r="U38" s="255">
        <v>0</v>
      </c>
      <c r="V38" s="263">
        <v>0</v>
      </c>
      <c r="W38" s="265">
        <v>0</v>
      </c>
      <c r="X38" s="254">
        <v>0</v>
      </c>
      <c r="Y38" s="255">
        <v>0</v>
      </c>
      <c r="Z38" s="263">
        <v>0</v>
      </c>
      <c r="AA38" s="265">
        <v>0</v>
      </c>
      <c r="AB38" s="254">
        <f t="shared" si="6"/>
        <v>0</v>
      </c>
      <c r="AC38" s="264">
        <f t="shared" si="7"/>
        <v>0</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0</v>
      </c>
      <c r="D46" s="263">
        <v>0</v>
      </c>
      <c r="E46" s="264">
        <f t="shared" si="9"/>
        <v>0</v>
      </c>
      <c r="F46" s="264">
        <f t="shared" si="8"/>
        <v>0</v>
      </c>
      <c r="G46" s="254">
        <v>0</v>
      </c>
      <c r="H46" s="254">
        <v>0</v>
      </c>
      <c r="I46" s="255">
        <v>0</v>
      </c>
      <c r="J46" s="263">
        <v>0</v>
      </c>
      <c r="K46" s="265">
        <v>0</v>
      </c>
      <c r="L46" s="254">
        <v>0</v>
      </c>
      <c r="M46" s="255">
        <v>0</v>
      </c>
      <c r="N46" s="263">
        <v>0</v>
      </c>
      <c r="O46" s="265">
        <v>0</v>
      </c>
      <c r="P46" s="254">
        <v>0</v>
      </c>
      <c r="Q46" s="255">
        <v>0</v>
      </c>
      <c r="R46" s="263">
        <v>0</v>
      </c>
      <c r="S46" s="265">
        <v>0</v>
      </c>
      <c r="T46" s="254">
        <v>0</v>
      </c>
      <c r="U46" s="255">
        <v>0</v>
      </c>
      <c r="V46" s="263">
        <v>0</v>
      </c>
      <c r="W46" s="265">
        <v>0</v>
      </c>
      <c r="X46" s="254">
        <v>0</v>
      </c>
      <c r="Y46" s="255">
        <v>0</v>
      </c>
      <c r="Z46" s="263">
        <v>0</v>
      </c>
      <c r="AA46" s="265">
        <v>0</v>
      </c>
      <c r="AB46" s="254">
        <f t="shared" si="6"/>
        <v>0</v>
      </c>
      <c r="AC46" s="264">
        <f t="shared" si="7"/>
        <v>0</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0</v>
      </c>
      <c r="D54" s="263">
        <v>1</v>
      </c>
      <c r="E54" s="264">
        <f t="shared" si="9"/>
        <v>1</v>
      </c>
      <c r="F54" s="264">
        <f t="shared" si="8"/>
        <v>0</v>
      </c>
      <c r="G54" s="254">
        <v>0</v>
      </c>
      <c r="H54" s="254">
        <v>0</v>
      </c>
      <c r="I54" s="255">
        <v>0</v>
      </c>
      <c r="J54" s="263">
        <v>1</v>
      </c>
      <c r="K54" s="265">
        <v>0</v>
      </c>
      <c r="L54" s="254">
        <v>0</v>
      </c>
      <c r="M54" s="255">
        <v>0</v>
      </c>
      <c r="N54" s="263">
        <v>0</v>
      </c>
      <c r="O54" s="265">
        <v>0</v>
      </c>
      <c r="P54" s="254">
        <v>0</v>
      </c>
      <c r="Q54" s="255">
        <v>0</v>
      </c>
      <c r="R54" s="263">
        <v>0</v>
      </c>
      <c r="S54" s="265">
        <v>0</v>
      </c>
      <c r="T54" s="254">
        <v>0</v>
      </c>
      <c r="U54" s="255">
        <v>0</v>
      </c>
      <c r="V54" s="263">
        <v>0</v>
      </c>
      <c r="W54" s="265">
        <v>0</v>
      </c>
      <c r="X54" s="254">
        <v>0</v>
      </c>
      <c r="Y54" s="255">
        <v>0</v>
      </c>
      <c r="Z54" s="263">
        <v>0</v>
      </c>
      <c r="AA54" s="265">
        <v>0</v>
      </c>
      <c r="AB54" s="254">
        <f t="shared" si="6"/>
        <v>0</v>
      </c>
      <c r="AC54" s="264">
        <f t="shared" si="7"/>
        <v>1</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0</v>
      </c>
      <c r="D56" s="263">
        <v>0.28983888888888892</v>
      </c>
      <c r="E56" s="264">
        <f t="shared" si="9"/>
        <v>0.28983888888888892</v>
      </c>
      <c r="F56" s="264">
        <f t="shared" si="8"/>
        <v>0</v>
      </c>
      <c r="G56" s="254">
        <v>0</v>
      </c>
      <c r="H56" s="254">
        <v>0</v>
      </c>
      <c r="I56" s="255">
        <v>0</v>
      </c>
      <c r="J56" s="263">
        <v>0.28983888888888892</v>
      </c>
      <c r="K56" s="265">
        <v>0</v>
      </c>
      <c r="L56" s="254">
        <v>0</v>
      </c>
      <c r="M56" s="255">
        <v>0</v>
      </c>
      <c r="N56" s="263">
        <v>0</v>
      </c>
      <c r="O56" s="265">
        <v>0</v>
      </c>
      <c r="P56" s="254">
        <v>0</v>
      </c>
      <c r="Q56" s="255">
        <v>0</v>
      </c>
      <c r="R56" s="263">
        <v>0</v>
      </c>
      <c r="S56" s="265">
        <v>0</v>
      </c>
      <c r="T56" s="254">
        <v>0</v>
      </c>
      <c r="U56" s="255">
        <v>0</v>
      </c>
      <c r="V56" s="263">
        <v>0</v>
      </c>
      <c r="W56" s="265">
        <v>0</v>
      </c>
      <c r="X56" s="254">
        <v>0</v>
      </c>
      <c r="Y56" s="255">
        <v>0</v>
      </c>
      <c r="Z56" s="263">
        <v>0</v>
      </c>
      <c r="AA56" s="265">
        <v>0</v>
      </c>
      <c r="AB56" s="254">
        <f t="shared" si="6"/>
        <v>0</v>
      </c>
      <c r="AC56" s="264">
        <f t="shared" si="7"/>
        <v>0.28983888888888892</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0</v>
      </c>
      <c r="D61" s="263">
        <v>1</v>
      </c>
      <c r="E61" s="264">
        <f t="shared" si="9"/>
        <v>1</v>
      </c>
      <c r="F61" s="264">
        <f t="shared" si="8"/>
        <v>0</v>
      </c>
      <c r="G61" s="254">
        <v>0</v>
      </c>
      <c r="H61" s="254">
        <v>0</v>
      </c>
      <c r="I61" s="255">
        <v>0</v>
      </c>
      <c r="J61" s="263">
        <v>1</v>
      </c>
      <c r="K61" s="265">
        <v>0</v>
      </c>
      <c r="L61" s="254">
        <v>0</v>
      </c>
      <c r="M61" s="255">
        <v>0</v>
      </c>
      <c r="N61" s="263">
        <v>0</v>
      </c>
      <c r="O61" s="265">
        <v>0</v>
      </c>
      <c r="P61" s="254">
        <v>0</v>
      </c>
      <c r="Q61" s="255">
        <v>0</v>
      </c>
      <c r="R61" s="263">
        <v>0</v>
      </c>
      <c r="S61" s="265">
        <v>0</v>
      </c>
      <c r="T61" s="254">
        <v>0</v>
      </c>
      <c r="U61" s="255">
        <v>0</v>
      </c>
      <c r="V61" s="263">
        <v>0</v>
      </c>
      <c r="W61" s="265">
        <v>0</v>
      </c>
      <c r="X61" s="254">
        <v>0</v>
      </c>
      <c r="Y61" s="255">
        <v>0</v>
      </c>
      <c r="Z61" s="263">
        <v>0</v>
      </c>
      <c r="AA61" s="265">
        <v>0</v>
      </c>
      <c r="AB61" s="254">
        <f t="shared" si="6"/>
        <v>0</v>
      </c>
      <c r="AC61" s="264">
        <f t="shared" si="7"/>
        <v>1</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54" t="s">
        <v>446</v>
      </c>
      <c r="C69" s="454"/>
      <c r="D69" s="454"/>
      <c r="E69" s="454"/>
      <c r="F69" s="454"/>
      <c r="G69" s="454"/>
      <c r="H69" s="454"/>
      <c r="I69" s="454"/>
      <c r="J69" s="454"/>
      <c r="K69" s="454"/>
      <c r="L69" s="454"/>
      <c r="M69" s="454"/>
      <c r="N69" s="454"/>
      <c r="O69" s="454"/>
      <c r="P69" s="454"/>
      <c r="Q69" s="454"/>
      <c r="R69" s="454"/>
      <c r="S69" s="454"/>
      <c r="T69" s="454"/>
      <c r="U69" s="454"/>
      <c r="V69" s="454"/>
      <c r="W69" s="454"/>
      <c r="X69" s="454"/>
      <c r="Y69" s="454"/>
      <c r="Z69" s="454"/>
      <c r="AA69" s="454"/>
      <c r="AB69" s="454"/>
      <c r="AC69" s="454"/>
    </row>
    <row r="70" spans="1:34" ht="32.25" customHeight="1" x14ac:dyDescent="0.25">
      <c r="B70" s="451"/>
      <c r="C70" s="451"/>
      <c r="D70" s="451"/>
      <c r="E70" s="451"/>
      <c r="F70" s="451"/>
      <c r="G70" s="451"/>
      <c r="H70" s="451"/>
      <c r="I70" s="451"/>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52"/>
      <c r="C72" s="452"/>
      <c r="D72" s="452"/>
      <c r="E72" s="452"/>
      <c r="F72" s="452"/>
      <c r="G72" s="452"/>
      <c r="H72" s="452"/>
      <c r="I72" s="452"/>
      <c r="J72" s="196"/>
      <c r="K72" s="196"/>
    </row>
    <row r="74" spans="1:34" ht="36.75" customHeight="1" x14ac:dyDescent="0.25">
      <c r="B74" s="451"/>
      <c r="C74" s="451"/>
      <c r="D74" s="451"/>
      <c r="E74" s="451"/>
      <c r="F74" s="451"/>
      <c r="G74" s="451"/>
      <c r="H74" s="451"/>
      <c r="I74" s="451"/>
      <c r="J74" s="195"/>
      <c r="K74" s="195"/>
    </row>
    <row r="75" spans="1:34" x14ac:dyDescent="0.25">
      <c r="B75" s="56"/>
      <c r="C75" s="256"/>
      <c r="D75" s="266"/>
      <c r="E75" s="266"/>
      <c r="F75" s="266"/>
      <c r="N75" s="200"/>
    </row>
    <row r="76" spans="1:34" ht="51" customHeight="1" x14ac:dyDescent="0.25">
      <c r="B76" s="451"/>
      <c r="C76" s="451"/>
      <c r="D76" s="451"/>
      <c r="E76" s="451"/>
      <c r="F76" s="451"/>
      <c r="G76" s="451"/>
      <c r="H76" s="451"/>
      <c r="I76" s="451"/>
      <c r="J76" s="195"/>
      <c r="K76" s="195"/>
      <c r="N76" s="200"/>
    </row>
    <row r="77" spans="1:34" ht="32.25" customHeight="1" x14ac:dyDescent="0.25">
      <c r="B77" s="452"/>
      <c r="C77" s="452"/>
      <c r="D77" s="452"/>
      <c r="E77" s="452"/>
      <c r="F77" s="452"/>
      <c r="G77" s="452"/>
      <c r="H77" s="452"/>
      <c r="I77" s="452"/>
      <c r="J77" s="196"/>
      <c r="K77" s="196"/>
    </row>
    <row r="78" spans="1:34" ht="51.75" customHeight="1" x14ac:dyDescent="0.25">
      <c r="B78" s="451"/>
      <c r="C78" s="451"/>
      <c r="D78" s="451"/>
      <c r="E78" s="451"/>
      <c r="F78" s="451"/>
      <c r="G78" s="451"/>
      <c r="H78" s="451"/>
      <c r="I78" s="451"/>
      <c r="J78" s="195"/>
      <c r="K78" s="195"/>
    </row>
    <row r="79" spans="1:34" ht="21.75" customHeight="1" x14ac:dyDescent="0.25">
      <c r="B79" s="453"/>
      <c r="C79" s="453"/>
      <c r="D79" s="453"/>
      <c r="E79" s="453"/>
      <c r="F79" s="453"/>
      <c r="G79" s="453"/>
      <c r="H79" s="453"/>
      <c r="I79" s="453"/>
      <c r="J79" s="197"/>
      <c r="K79" s="197"/>
      <c r="L79" s="55"/>
      <c r="M79" s="55"/>
    </row>
    <row r="80" spans="1:34" ht="23.25" customHeight="1" x14ac:dyDescent="0.25">
      <c r="B80" s="55"/>
      <c r="C80" s="257"/>
      <c r="D80" s="267"/>
      <c r="E80" s="267"/>
      <c r="F80" s="267"/>
    </row>
    <row r="81" spans="2:11" ht="18.75" customHeight="1" x14ac:dyDescent="0.25">
      <c r="B81" s="450"/>
      <c r="C81" s="450"/>
      <c r="D81" s="450"/>
      <c r="E81" s="450"/>
      <c r="F81" s="450"/>
      <c r="G81" s="450"/>
      <c r="H81" s="450"/>
      <c r="I81" s="450"/>
      <c r="J81" s="198"/>
      <c r="K81" s="198"/>
    </row>
  </sheetData>
  <autoFilter ref="A23:AF69" xr:uid="{00000000-0009-0000-0000-00000A000000}"/>
  <mergeCells count="43">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zoomScale="70" zoomScaleSheetLayoutView="70" workbookViewId="0">
      <selection activeCell="AX1"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8" t="s">
        <v>9</v>
      </c>
      <c r="B7" s="308"/>
      <c r="C7" s="308"/>
      <c r="D7" s="308"/>
      <c r="E7" s="308"/>
      <c r="F7" s="308"/>
      <c r="G7" s="308"/>
      <c r="H7" s="308"/>
      <c r="I7" s="308"/>
      <c r="J7" s="308"/>
      <c r="K7" s="308"/>
      <c r="L7" s="308"/>
      <c r="M7" s="308"/>
      <c r="N7" s="308"/>
      <c r="O7" s="308"/>
      <c r="P7" s="308"/>
      <c r="Q7" s="308"/>
      <c r="R7" s="308"/>
      <c r="S7" s="308"/>
      <c r="T7" s="308"/>
      <c r="U7" s="308"/>
      <c r="V7" s="308"/>
      <c r="W7" s="308"/>
      <c r="X7" s="308"/>
      <c r="Y7" s="308"/>
      <c r="Z7" s="308"/>
      <c r="AA7" s="308"/>
      <c r="AB7" s="308"/>
      <c r="AC7" s="308"/>
      <c r="AD7" s="308"/>
      <c r="AE7" s="308"/>
      <c r="AF7" s="308"/>
      <c r="AG7" s="308"/>
      <c r="AH7" s="308"/>
      <c r="AI7" s="308"/>
      <c r="AJ7" s="308"/>
      <c r="AK7" s="308"/>
      <c r="AL7" s="308"/>
      <c r="AM7" s="308"/>
      <c r="AN7" s="308"/>
      <c r="AO7" s="308"/>
      <c r="AP7" s="308"/>
      <c r="AQ7" s="308"/>
      <c r="AR7" s="308"/>
      <c r="AS7" s="308"/>
      <c r="AT7" s="308"/>
      <c r="AU7" s="308"/>
      <c r="AV7" s="308"/>
      <c r="AW7" s="308"/>
    </row>
    <row r="8" spans="1:49" ht="18.75" x14ac:dyDescent="0.25">
      <c r="A8" s="308"/>
      <c r="B8" s="308"/>
      <c r="C8" s="308"/>
      <c r="D8" s="308"/>
      <c r="E8" s="308"/>
      <c r="F8" s="308"/>
      <c r="G8" s="308"/>
      <c r="H8" s="308"/>
      <c r="I8" s="308"/>
      <c r="J8" s="308"/>
      <c r="K8" s="308"/>
      <c r="L8" s="308"/>
      <c r="M8" s="308"/>
      <c r="N8" s="308"/>
      <c r="O8" s="308"/>
      <c r="P8" s="308"/>
      <c r="Q8" s="308"/>
      <c r="R8" s="308"/>
      <c r="S8" s="308"/>
      <c r="T8" s="308"/>
      <c r="U8" s="308"/>
      <c r="V8" s="308"/>
      <c r="W8" s="308"/>
      <c r="X8" s="308"/>
      <c r="Y8" s="308"/>
      <c r="Z8" s="308"/>
      <c r="AA8" s="308"/>
      <c r="AB8" s="308"/>
      <c r="AC8" s="308"/>
      <c r="AD8" s="308"/>
      <c r="AE8" s="308"/>
      <c r="AF8" s="308"/>
      <c r="AG8" s="308"/>
      <c r="AH8" s="308"/>
      <c r="AI8" s="308"/>
      <c r="AJ8" s="308"/>
      <c r="AK8" s="308"/>
      <c r="AL8" s="308"/>
      <c r="AM8" s="308"/>
      <c r="AN8" s="308"/>
      <c r="AO8" s="308"/>
      <c r="AP8" s="308"/>
      <c r="AQ8" s="308"/>
      <c r="AR8" s="308"/>
      <c r="AS8" s="308"/>
      <c r="AT8" s="308"/>
      <c r="AU8" s="308"/>
      <c r="AV8" s="308"/>
      <c r="AW8" s="308"/>
    </row>
    <row r="9" spans="1:49" x14ac:dyDescent="0.25">
      <c r="A9" s="303" t="str">
        <f>'1. паспорт местоположение'!A9:C9</f>
        <v>Акционерное общество "Электромагистраль"</v>
      </c>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c r="AP9" s="303"/>
      <c r="AQ9" s="303"/>
      <c r="AR9" s="303"/>
      <c r="AS9" s="303"/>
      <c r="AT9" s="303"/>
      <c r="AU9" s="303"/>
      <c r="AV9" s="303"/>
      <c r="AW9" s="303"/>
    </row>
    <row r="10" spans="1:49" ht="15.75" x14ac:dyDescent="0.25">
      <c r="A10" s="304" t="s">
        <v>8</v>
      </c>
      <c r="B10" s="304"/>
      <c r="C10" s="304"/>
      <c r="D10" s="304"/>
      <c r="E10" s="304"/>
      <c r="F10" s="304"/>
      <c r="G10" s="304"/>
      <c r="H10" s="304"/>
      <c r="I10" s="304"/>
      <c r="J10" s="304"/>
      <c r="K10" s="304"/>
      <c r="L10" s="304"/>
      <c r="M10" s="304"/>
      <c r="N10" s="304"/>
      <c r="O10" s="304"/>
      <c r="P10" s="304"/>
      <c r="Q10" s="304"/>
      <c r="R10" s="304"/>
      <c r="S10" s="304"/>
      <c r="T10" s="304"/>
      <c r="U10" s="304"/>
      <c r="V10" s="304"/>
      <c r="W10" s="304"/>
      <c r="X10" s="304"/>
      <c r="Y10" s="304"/>
      <c r="Z10" s="304"/>
      <c r="AA10" s="304"/>
      <c r="AB10" s="304"/>
      <c r="AC10" s="304"/>
      <c r="AD10" s="304"/>
      <c r="AE10" s="304"/>
      <c r="AF10" s="304"/>
      <c r="AG10" s="304"/>
      <c r="AH10" s="304"/>
      <c r="AI10" s="304"/>
      <c r="AJ10" s="304"/>
      <c r="AK10" s="304"/>
      <c r="AL10" s="304"/>
      <c r="AM10" s="304"/>
      <c r="AN10" s="304"/>
      <c r="AO10" s="304"/>
      <c r="AP10" s="304"/>
      <c r="AQ10" s="304"/>
      <c r="AR10" s="304"/>
      <c r="AS10" s="304"/>
      <c r="AT10" s="304"/>
      <c r="AU10" s="304"/>
      <c r="AV10" s="304"/>
      <c r="AW10" s="304"/>
    </row>
    <row r="11" spans="1:49" ht="18.75" x14ac:dyDescent="0.25">
      <c r="A11" s="308"/>
      <c r="B11" s="308"/>
      <c r="C11" s="308"/>
      <c r="D11" s="308"/>
      <c r="E11" s="308"/>
      <c r="F11" s="308"/>
      <c r="G11" s="308"/>
      <c r="H11" s="308"/>
      <c r="I11" s="308"/>
      <c r="J11" s="308"/>
      <c r="K11" s="308"/>
      <c r="L11" s="308"/>
      <c r="M11" s="308"/>
      <c r="N11" s="308"/>
      <c r="O11" s="308"/>
      <c r="P11" s="308"/>
      <c r="Q11" s="308"/>
      <c r="R11" s="308"/>
      <c r="S11" s="308"/>
      <c r="T11" s="308"/>
      <c r="U11" s="308"/>
      <c r="V11" s="308"/>
      <c r="W11" s="308"/>
      <c r="X11" s="308"/>
      <c r="Y11" s="308"/>
      <c r="Z11" s="308"/>
      <c r="AA11" s="308"/>
      <c r="AB11" s="308"/>
      <c r="AC11" s="308"/>
      <c r="AD11" s="308"/>
      <c r="AE11" s="308"/>
      <c r="AF11" s="308"/>
      <c r="AG11" s="308"/>
      <c r="AH11" s="308"/>
      <c r="AI11" s="308"/>
      <c r="AJ11" s="308"/>
      <c r="AK11" s="308"/>
      <c r="AL11" s="308"/>
      <c r="AM11" s="308"/>
      <c r="AN11" s="308"/>
      <c r="AO11" s="308"/>
      <c r="AP11" s="308"/>
      <c r="AQ11" s="308"/>
      <c r="AR11" s="308"/>
      <c r="AS11" s="308"/>
      <c r="AT11" s="308"/>
      <c r="AU11" s="308"/>
      <c r="AV11" s="308"/>
      <c r="AW11" s="308"/>
    </row>
    <row r="12" spans="1:49" x14ac:dyDescent="0.25">
      <c r="A12" s="303" t="str">
        <f>'1. паспорт местоположение'!A12:C12</f>
        <v>P_00.0103.000103</v>
      </c>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3"/>
      <c r="AH12" s="303"/>
      <c r="AI12" s="303"/>
      <c r="AJ12" s="303"/>
      <c r="AK12" s="303"/>
      <c r="AL12" s="303"/>
      <c r="AM12" s="303"/>
      <c r="AN12" s="303"/>
      <c r="AO12" s="303"/>
      <c r="AP12" s="303"/>
      <c r="AQ12" s="303"/>
      <c r="AR12" s="303"/>
      <c r="AS12" s="303"/>
      <c r="AT12" s="303"/>
      <c r="AU12" s="303"/>
      <c r="AV12" s="303"/>
      <c r="AW12" s="303"/>
    </row>
    <row r="13" spans="1:49" ht="15.75" x14ac:dyDescent="0.25">
      <c r="A13" s="304" t="s">
        <v>7</v>
      </c>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304"/>
      <c r="AB13" s="304"/>
      <c r="AC13" s="304"/>
      <c r="AD13" s="304"/>
      <c r="AE13" s="304"/>
      <c r="AF13" s="304"/>
      <c r="AG13" s="304"/>
      <c r="AH13" s="304"/>
      <c r="AI13" s="304"/>
      <c r="AJ13" s="304"/>
      <c r="AK13" s="304"/>
      <c r="AL13" s="304"/>
      <c r="AM13" s="304"/>
      <c r="AN13" s="304"/>
      <c r="AO13" s="304"/>
      <c r="AP13" s="304"/>
      <c r="AQ13" s="304"/>
      <c r="AR13" s="304"/>
      <c r="AS13" s="304"/>
      <c r="AT13" s="304"/>
      <c r="AU13" s="304"/>
      <c r="AV13" s="304"/>
      <c r="AW13" s="304"/>
    </row>
    <row r="14" spans="1:49" ht="18.75" x14ac:dyDescent="0.25">
      <c r="A14" s="309"/>
      <c r="B14" s="309"/>
      <c r="C14" s="309"/>
      <c r="D14" s="309"/>
      <c r="E14" s="309"/>
      <c r="F14" s="309"/>
      <c r="G14" s="309"/>
      <c r="H14" s="309"/>
      <c r="I14" s="309"/>
      <c r="J14" s="309"/>
      <c r="K14" s="309"/>
      <c r="L14" s="309"/>
      <c r="M14" s="309"/>
      <c r="N14" s="309"/>
      <c r="O14" s="309"/>
      <c r="P14" s="309"/>
      <c r="Q14" s="309"/>
      <c r="R14" s="309"/>
      <c r="S14" s="309"/>
      <c r="T14" s="309"/>
      <c r="U14" s="309"/>
      <c r="V14" s="309"/>
      <c r="W14" s="309"/>
      <c r="X14" s="309"/>
      <c r="Y14" s="309"/>
      <c r="Z14" s="309"/>
      <c r="AA14" s="309"/>
      <c r="AB14" s="309"/>
      <c r="AC14" s="309"/>
      <c r="AD14" s="309"/>
      <c r="AE14" s="309"/>
      <c r="AF14" s="309"/>
      <c r="AG14" s="309"/>
      <c r="AH14" s="309"/>
      <c r="AI14" s="309"/>
      <c r="AJ14" s="309"/>
      <c r="AK14" s="309"/>
      <c r="AL14" s="309"/>
      <c r="AM14" s="309"/>
      <c r="AN14" s="309"/>
      <c r="AO14" s="309"/>
      <c r="AP14" s="309"/>
      <c r="AQ14" s="309"/>
      <c r="AR14" s="309"/>
      <c r="AS14" s="309"/>
      <c r="AT14" s="309"/>
      <c r="AU14" s="309"/>
      <c r="AV14" s="309"/>
      <c r="AW14" s="309"/>
    </row>
    <row r="15" spans="1:49" x14ac:dyDescent="0.25">
      <c r="A15" s="303" t="str">
        <f>'1. паспорт местоположение'!A15:C15</f>
        <v>Приобретение бороны дисковой двухрядной складной 1 шт.</v>
      </c>
      <c r="B15" s="303"/>
      <c r="C15" s="303"/>
      <c r="D15" s="303"/>
      <c r="E15" s="303"/>
      <c r="F15" s="303"/>
      <c r="G15" s="303"/>
      <c r="H15" s="303"/>
      <c r="I15" s="303"/>
      <c r="J15" s="303"/>
      <c r="K15" s="303"/>
      <c r="L15" s="303"/>
      <c r="M15" s="303"/>
      <c r="N15" s="303"/>
      <c r="O15" s="303"/>
      <c r="P15" s="303"/>
      <c r="Q15" s="303"/>
      <c r="R15" s="303"/>
      <c r="S15" s="303"/>
      <c r="T15" s="303"/>
      <c r="U15" s="303"/>
      <c r="V15" s="303"/>
      <c r="W15" s="303"/>
      <c r="X15" s="303"/>
      <c r="Y15" s="303"/>
      <c r="Z15" s="303"/>
      <c r="AA15" s="303"/>
      <c r="AB15" s="303"/>
      <c r="AC15" s="303"/>
      <c r="AD15" s="303"/>
      <c r="AE15" s="303"/>
      <c r="AF15" s="303"/>
      <c r="AG15" s="303"/>
      <c r="AH15" s="303"/>
      <c r="AI15" s="303"/>
      <c r="AJ15" s="303"/>
      <c r="AK15" s="303"/>
      <c r="AL15" s="303"/>
      <c r="AM15" s="303"/>
      <c r="AN15" s="303"/>
      <c r="AO15" s="303"/>
      <c r="AP15" s="303"/>
      <c r="AQ15" s="303"/>
      <c r="AR15" s="303"/>
      <c r="AS15" s="303"/>
      <c r="AT15" s="303"/>
      <c r="AU15" s="303"/>
      <c r="AV15" s="303"/>
      <c r="AW15" s="303"/>
    </row>
    <row r="16" spans="1:49" ht="15.75" x14ac:dyDescent="0.25">
      <c r="A16" s="304" t="s">
        <v>5</v>
      </c>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4"/>
      <c r="AB16" s="304"/>
      <c r="AC16" s="304"/>
      <c r="AD16" s="304"/>
      <c r="AE16" s="304"/>
      <c r="AF16" s="304"/>
      <c r="AG16" s="304"/>
      <c r="AH16" s="304"/>
      <c r="AI16" s="304"/>
      <c r="AJ16" s="304"/>
      <c r="AK16" s="304"/>
      <c r="AL16" s="304"/>
      <c r="AM16" s="304"/>
      <c r="AN16" s="304"/>
      <c r="AO16" s="304"/>
      <c r="AP16" s="304"/>
      <c r="AQ16" s="304"/>
      <c r="AR16" s="304"/>
      <c r="AS16" s="304"/>
      <c r="AT16" s="304"/>
      <c r="AU16" s="304"/>
      <c r="AV16" s="304"/>
      <c r="AW16" s="304"/>
    </row>
    <row r="17" spans="1:56" x14ac:dyDescent="0.25">
      <c r="A17" s="344"/>
      <c r="B17" s="344"/>
      <c r="C17" s="344"/>
      <c r="D17" s="344"/>
      <c r="E17" s="344"/>
      <c r="F17" s="344"/>
      <c r="G17" s="344"/>
      <c r="H17" s="344"/>
      <c r="I17" s="344"/>
      <c r="J17" s="344"/>
      <c r="K17" s="344"/>
      <c r="L17" s="344"/>
      <c r="M17" s="344"/>
      <c r="N17" s="344"/>
      <c r="O17" s="344"/>
      <c r="P17" s="344"/>
      <c r="Q17" s="344"/>
      <c r="R17" s="344"/>
      <c r="S17" s="344"/>
      <c r="T17" s="344"/>
      <c r="U17" s="344"/>
      <c r="V17" s="344"/>
      <c r="W17" s="344"/>
      <c r="X17" s="344"/>
      <c r="Y17" s="344"/>
      <c r="Z17" s="344"/>
      <c r="AA17" s="344"/>
      <c r="AB17" s="344"/>
      <c r="AC17" s="344"/>
      <c r="AD17" s="344"/>
      <c r="AE17" s="344"/>
      <c r="AF17" s="344"/>
      <c r="AG17" s="344"/>
      <c r="AH17" s="344"/>
      <c r="AI17" s="344"/>
      <c r="AJ17" s="344"/>
      <c r="AK17" s="344"/>
      <c r="AL17" s="344"/>
      <c r="AM17" s="344"/>
      <c r="AN17" s="344"/>
      <c r="AO17" s="344"/>
      <c r="AP17" s="344"/>
      <c r="AQ17" s="344"/>
      <c r="AR17" s="344"/>
      <c r="AS17" s="344"/>
      <c r="AT17" s="344"/>
      <c r="AU17" s="344"/>
      <c r="AV17" s="344"/>
      <c r="AW17" s="344"/>
    </row>
    <row r="18" spans="1:56" ht="14.25" customHeight="1" x14ac:dyDescent="0.25">
      <c r="A18" s="344"/>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c r="AA18" s="344"/>
      <c r="AB18" s="344"/>
      <c r="AC18" s="344"/>
      <c r="AD18" s="344"/>
      <c r="AE18" s="344"/>
      <c r="AF18" s="344"/>
      <c r="AG18" s="344"/>
      <c r="AH18" s="344"/>
      <c r="AI18" s="344"/>
      <c r="AJ18" s="344"/>
      <c r="AK18" s="344"/>
      <c r="AL18" s="344"/>
      <c r="AM18" s="344"/>
      <c r="AN18" s="344"/>
      <c r="AO18" s="344"/>
      <c r="AP18" s="344"/>
      <c r="AQ18" s="344"/>
      <c r="AR18" s="344"/>
      <c r="AS18" s="344"/>
      <c r="AT18" s="344"/>
      <c r="AU18" s="344"/>
      <c r="AV18" s="344"/>
      <c r="AW18" s="344"/>
    </row>
    <row r="19" spans="1:56" x14ac:dyDescent="0.25">
      <c r="A19" s="344"/>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344"/>
      <c r="AB19" s="344"/>
      <c r="AC19" s="344"/>
      <c r="AD19" s="344"/>
      <c r="AE19" s="344"/>
      <c r="AF19" s="344"/>
      <c r="AG19" s="344"/>
      <c r="AH19" s="344"/>
      <c r="AI19" s="344"/>
      <c r="AJ19" s="344"/>
      <c r="AK19" s="344"/>
      <c r="AL19" s="344"/>
      <c r="AM19" s="344"/>
      <c r="AN19" s="344"/>
      <c r="AO19" s="344"/>
      <c r="AP19" s="344"/>
      <c r="AQ19" s="344"/>
      <c r="AR19" s="344"/>
      <c r="AS19" s="344"/>
      <c r="AT19" s="344"/>
      <c r="AU19" s="344"/>
      <c r="AV19" s="344"/>
      <c r="AW19" s="344"/>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58" t="s">
        <v>402</v>
      </c>
      <c r="B21" s="458"/>
      <c r="C21" s="458"/>
      <c r="D21" s="458"/>
      <c r="E21" s="458"/>
      <c r="F21" s="458"/>
      <c r="G21" s="458"/>
      <c r="H21" s="458"/>
      <c r="I21" s="458"/>
      <c r="J21" s="458"/>
      <c r="K21" s="458"/>
      <c r="L21" s="458"/>
      <c r="M21" s="458"/>
      <c r="N21" s="458"/>
      <c r="O21" s="458"/>
      <c r="P21" s="458"/>
      <c r="Q21" s="458"/>
      <c r="R21" s="458"/>
      <c r="S21" s="458"/>
      <c r="T21" s="458"/>
      <c r="U21" s="458"/>
      <c r="V21" s="458"/>
      <c r="W21" s="458"/>
      <c r="X21" s="458"/>
      <c r="Y21" s="458"/>
      <c r="Z21" s="458"/>
      <c r="AA21" s="458"/>
      <c r="AB21" s="458"/>
      <c r="AC21" s="458"/>
      <c r="AD21" s="458"/>
      <c r="AE21" s="458"/>
      <c r="AF21" s="458"/>
      <c r="AG21" s="458"/>
      <c r="AH21" s="458"/>
      <c r="AI21" s="458"/>
      <c r="AJ21" s="458"/>
      <c r="AK21" s="458"/>
      <c r="AL21" s="458"/>
      <c r="AM21" s="458"/>
      <c r="AN21" s="458"/>
      <c r="AO21" s="458"/>
      <c r="AP21" s="458"/>
      <c r="AQ21" s="458"/>
      <c r="AR21" s="458"/>
      <c r="AS21" s="458"/>
      <c r="AT21" s="458"/>
      <c r="AU21" s="458"/>
      <c r="AV21" s="458"/>
      <c r="AW21" s="458"/>
    </row>
    <row r="22" spans="1:56" s="20" customFormat="1" ht="58.5" customHeight="1" x14ac:dyDescent="0.25">
      <c r="A22" s="459" t="s">
        <v>50</v>
      </c>
      <c r="B22" s="462" t="s">
        <v>24</v>
      </c>
      <c r="C22" s="459" t="s">
        <v>49</v>
      </c>
      <c r="D22" s="459" t="s">
        <v>48</v>
      </c>
      <c r="E22" s="465" t="s">
        <v>413</v>
      </c>
      <c r="F22" s="466"/>
      <c r="G22" s="466"/>
      <c r="H22" s="466"/>
      <c r="I22" s="466"/>
      <c r="J22" s="466"/>
      <c r="K22" s="466"/>
      <c r="L22" s="467"/>
      <c r="M22" s="459" t="s">
        <v>47</v>
      </c>
      <c r="N22" s="459" t="s">
        <v>46</v>
      </c>
      <c r="O22" s="459" t="s">
        <v>45</v>
      </c>
      <c r="P22" s="468" t="s">
        <v>205</v>
      </c>
      <c r="Q22" s="468" t="s">
        <v>44</v>
      </c>
      <c r="R22" s="468" t="s">
        <v>43</v>
      </c>
      <c r="S22" s="468" t="s">
        <v>42</v>
      </c>
      <c r="T22" s="468"/>
      <c r="U22" s="469" t="s">
        <v>41</v>
      </c>
      <c r="V22" s="469" t="s">
        <v>40</v>
      </c>
      <c r="W22" s="468" t="s">
        <v>39</v>
      </c>
      <c r="X22" s="468" t="s">
        <v>38</v>
      </c>
      <c r="Y22" s="468" t="s">
        <v>37</v>
      </c>
      <c r="Z22" s="482" t="s">
        <v>36</v>
      </c>
      <c r="AA22" s="468" t="s">
        <v>35</v>
      </c>
      <c r="AB22" s="468" t="s">
        <v>34</v>
      </c>
      <c r="AC22" s="468" t="s">
        <v>33</v>
      </c>
      <c r="AD22" s="468" t="s">
        <v>32</v>
      </c>
      <c r="AE22" s="468" t="s">
        <v>430</v>
      </c>
      <c r="AF22" s="468" t="s">
        <v>31</v>
      </c>
      <c r="AG22" s="468"/>
      <c r="AH22" s="468"/>
      <c r="AI22" s="468"/>
      <c r="AJ22" s="468"/>
      <c r="AK22" s="468"/>
      <c r="AL22" s="468"/>
      <c r="AM22" s="468" t="s">
        <v>30</v>
      </c>
      <c r="AN22" s="468"/>
      <c r="AO22" s="468"/>
      <c r="AP22" s="468"/>
      <c r="AQ22" s="468" t="s">
        <v>29</v>
      </c>
      <c r="AR22" s="468"/>
      <c r="AS22" s="468" t="s">
        <v>28</v>
      </c>
      <c r="AT22" s="468" t="s">
        <v>27</v>
      </c>
      <c r="AU22" s="468" t="s">
        <v>441</v>
      </c>
      <c r="AV22" s="468" t="s">
        <v>26</v>
      </c>
      <c r="AW22" s="472" t="s">
        <v>25</v>
      </c>
      <c r="AX22" s="455" t="s">
        <v>506</v>
      </c>
      <c r="AY22" s="455" t="s">
        <v>507</v>
      </c>
      <c r="AZ22" s="455" t="s">
        <v>433</v>
      </c>
      <c r="BA22" s="455" t="s">
        <v>434</v>
      </c>
      <c r="BB22" s="455" t="s">
        <v>329</v>
      </c>
      <c r="BC22" s="455"/>
      <c r="BD22" s="455"/>
    </row>
    <row r="23" spans="1:56" s="20" customFormat="1" ht="64.5" customHeight="1" x14ac:dyDescent="0.25">
      <c r="A23" s="460"/>
      <c r="B23" s="463"/>
      <c r="C23" s="460"/>
      <c r="D23" s="460"/>
      <c r="E23" s="474" t="s">
        <v>23</v>
      </c>
      <c r="F23" s="476" t="s">
        <v>129</v>
      </c>
      <c r="G23" s="476" t="s">
        <v>128</v>
      </c>
      <c r="H23" s="476" t="s">
        <v>127</v>
      </c>
      <c r="I23" s="480" t="s">
        <v>348</v>
      </c>
      <c r="J23" s="480" t="s">
        <v>349</v>
      </c>
      <c r="K23" s="480" t="s">
        <v>350</v>
      </c>
      <c r="L23" s="476" t="s">
        <v>78</v>
      </c>
      <c r="M23" s="460"/>
      <c r="N23" s="460"/>
      <c r="O23" s="460"/>
      <c r="P23" s="468"/>
      <c r="Q23" s="468"/>
      <c r="R23" s="468"/>
      <c r="S23" s="478" t="s">
        <v>1</v>
      </c>
      <c r="T23" s="478" t="s">
        <v>11</v>
      </c>
      <c r="U23" s="469"/>
      <c r="V23" s="469"/>
      <c r="W23" s="468"/>
      <c r="X23" s="468"/>
      <c r="Y23" s="468"/>
      <c r="Z23" s="468"/>
      <c r="AA23" s="468"/>
      <c r="AB23" s="468"/>
      <c r="AC23" s="468"/>
      <c r="AD23" s="468"/>
      <c r="AE23" s="468"/>
      <c r="AF23" s="468" t="s">
        <v>22</v>
      </c>
      <c r="AG23" s="468"/>
      <c r="AH23" s="468"/>
      <c r="AI23" s="468" t="s">
        <v>21</v>
      </c>
      <c r="AJ23" s="468"/>
      <c r="AK23" s="459" t="s">
        <v>20</v>
      </c>
      <c r="AL23" s="459" t="s">
        <v>19</v>
      </c>
      <c r="AM23" s="459" t="s">
        <v>18</v>
      </c>
      <c r="AN23" s="459" t="s">
        <v>17</v>
      </c>
      <c r="AO23" s="459" t="s">
        <v>16</v>
      </c>
      <c r="AP23" s="459" t="s">
        <v>15</v>
      </c>
      <c r="AQ23" s="459" t="s">
        <v>14</v>
      </c>
      <c r="AR23" s="470" t="s">
        <v>11</v>
      </c>
      <c r="AS23" s="468"/>
      <c r="AT23" s="468"/>
      <c r="AU23" s="468"/>
      <c r="AV23" s="468"/>
      <c r="AW23" s="473"/>
      <c r="AX23" s="456"/>
      <c r="AY23" s="456"/>
      <c r="AZ23" s="456"/>
      <c r="BA23" s="456"/>
      <c r="BB23" s="456"/>
      <c r="BC23" s="456"/>
      <c r="BD23" s="456"/>
    </row>
    <row r="24" spans="1:56" s="20" customFormat="1" ht="96.75" customHeight="1" x14ac:dyDescent="0.25">
      <c r="A24" s="461"/>
      <c r="B24" s="464"/>
      <c r="C24" s="461"/>
      <c r="D24" s="461"/>
      <c r="E24" s="475"/>
      <c r="F24" s="477"/>
      <c r="G24" s="477"/>
      <c r="H24" s="477"/>
      <c r="I24" s="481"/>
      <c r="J24" s="481"/>
      <c r="K24" s="481"/>
      <c r="L24" s="477"/>
      <c r="M24" s="461"/>
      <c r="N24" s="461"/>
      <c r="O24" s="461"/>
      <c r="P24" s="468"/>
      <c r="Q24" s="468"/>
      <c r="R24" s="468"/>
      <c r="S24" s="479"/>
      <c r="T24" s="479"/>
      <c r="U24" s="469"/>
      <c r="V24" s="469"/>
      <c r="W24" s="468"/>
      <c r="X24" s="468"/>
      <c r="Y24" s="468"/>
      <c r="Z24" s="468"/>
      <c r="AA24" s="468"/>
      <c r="AB24" s="468"/>
      <c r="AC24" s="468"/>
      <c r="AD24" s="468"/>
      <c r="AE24" s="468"/>
      <c r="AF24" s="115" t="s">
        <v>13</v>
      </c>
      <c r="AG24" s="149" t="s">
        <v>431</v>
      </c>
      <c r="AH24" s="115" t="s">
        <v>12</v>
      </c>
      <c r="AI24" s="116" t="s">
        <v>1</v>
      </c>
      <c r="AJ24" s="116" t="s">
        <v>11</v>
      </c>
      <c r="AK24" s="461"/>
      <c r="AL24" s="461"/>
      <c r="AM24" s="461"/>
      <c r="AN24" s="461"/>
      <c r="AO24" s="461"/>
      <c r="AP24" s="461"/>
      <c r="AQ24" s="461"/>
      <c r="AR24" s="471"/>
      <c r="AS24" s="468"/>
      <c r="AT24" s="468"/>
      <c r="AU24" s="468"/>
      <c r="AV24" s="468"/>
      <c r="AW24" s="473"/>
      <c r="AX24" s="457"/>
      <c r="AY24" s="457"/>
      <c r="AZ24" s="457"/>
      <c r="BA24" s="457"/>
      <c r="BB24" s="457"/>
      <c r="BC24" s="457"/>
      <c r="BD24" s="457"/>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46021</v>
      </c>
      <c r="E26" s="173">
        <v>1</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289.83888999999999</v>
      </c>
      <c r="Q26" s="173" t="s">
        <v>424</v>
      </c>
      <c r="R26" s="175">
        <f>SUM(R27:R86)</f>
        <v>289.83888999999999</v>
      </c>
      <c r="S26" s="173" t="s">
        <v>424</v>
      </c>
      <c r="T26" s="173" t="s">
        <v>424</v>
      </c>
      <c r="U26" s="173" t="s">
        <v>424</v>
      </c>
      <c r="V26" s="173" t="s">
        <v>424</v>
      </c>
      <c r="W26" s="173" t="s">
        <v>424</v>
      </c>
      <c r="X26" s="173" t="s">
        <v>424</v>
      </c>
      <c r="Y26" s="173" t="s">
        <v>424</v>
      </c>
      <c r="Z26" s="173" t="s">
        <v>424</v>
      </c>
      <c r="AA26" s="173" t="s">
        <v>424</v>
      </c>
      <c r="AB26" s="175">
        <f>SUM(AB27:AB86)</f>
        <v>235.83332999999999</v>
      </c>
      <c r="AC26" s="173" t="s">
        <v>424</v>
      </c>
      <c r="AD26" s="175">
        <f>SUM(AD27:AD86)</f>
        <v>282.99999599999995</v>
      </c>
      <c r="AE26" s="175">
        <f>SUM(AE27:AE86)</f>
        <v>282.99999599999995</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0</v>
      </c>
      <c r="AY26" s="175">
        <f t="shared" si="46"/>
        <v>0</v>
      </c>
      <c r="AZ26" s="175" t="s">
        <v>424</v>
      </c>
      <c r="BA26" s="175" t="s">
        <v>424</v>
      </c>
      <c r="BB26" s="175"/>
      <c r="BC26" s="175"/>
      <c r="BD26" s="175"/>
    </row>
    <row r="27" spans="1:56" s="209" customFormat="1" ht="112.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528</v>
      </c>
      <c r="N27" s="205" t="s">
        <v>529</v>
      </c>
      <c r="O27" s="205" t="s">
        <v>530</v>
      </c>
      <c r="P27" s="206">
        <v>289.83888999999999</v>
      </c>
      <c r="Q27" s="205" t="s">
        <v>531</v>
      </c>
      <c r="R27" s="206">
        <v>289.83888999999999</v>
      </c>
      <c r="S27" s="205" t="s">
        <v>532</v>
      </c>
      <c r="T27" s="205" t="s">
        <v>532</v>
      </c>
      <c r="U27" s="205">
        <v>3</v>
      </c>
      <c r="V27" s="205">
        <v>3</v>
      </c>
      <c r="W27" s="205" t="s">
        <v>533</v>
      </c>
      <c r="X27" s="205" t="s">
        <v>534</v>
      </c>
      <c r="Y27" s="205"/>
      <c r="Z27" s="205">
        <v>1</v>
      </c>
      <c r="AA27" s="205" t="s">
        <v>535</v>
      </c>
      <c r="AB27" s="206">
        <v>235.83332999999999</v>
      </c>
      <c r="AC27" s="205" t="s">
        <v>536</v>
      </c>
      <c r="AD27" s="206">
        <v>282.99999599999995</v>
      </c>
      <c r="AE27" s="247">
        <f>IF(IFERROR(AD27-AY27,"нд")&lt;0,0,IFERROR(AD27-AY27,"нд"))</f>
        <v>282.99999599999995</v>
      </c>
      <c r="AF27" s="205">
        <v>32515125410</v>
      </c>
      <c r="AG27" s="205" t="s">
        <v>537</v>
      </c>
      <c r="AH27" s="205" t="s">
        <v>538</v>
      </c>
      <c r="AI27" s="207">
        <v>45900</v>
      </c>
      <c r="AJ27" s="207">
        <v>45883</v>
      </c>
      <c r="AK27" s="207">
        <v>45905</v>
      </c>
      <c r="AL27" s="207">
        <v>45917</v>
      </c>
      <c r="AM27" s="205"/>
      <c r="AN27" s="205"/>
      <c r="AO27" s="205"/>
      <c r="AP27" s="205"/>
      <c r="AQ27" s="207">
        <v>45937</v>
      </c>
      <c r="AR27" s="207"/>
      <c r="AS27" s="207">
        <v>45937</v>
      </c>
      <c r="AT27" s="207">
        <v>0</v>
      </c>
      <c r="AU27" s="207">
        <v>45976</v>
      </c>
      <c r="AV27" s="205"/>
      <c r="AW27" s="205"/>
      <c r="AX27" s="208">
        <v>0</v>
      </c>
      <c r="AY27" s="208">
        <v>0</v>
      </c>
      <c r="AZ27" s="206" t="s">
        <v>539</v>
      </c>
      <c r="BA27" s="206" t="s">
        <v>528</v>
      </c>
      <c r="BB27" s="206" t="s">
        <v>536</v>
      </c>
      <c r="BC27" s="206" t="s">
        <v>540</v>
      </c>
      <c r="BD27" s="206" t="str">
        <f>CONCATENATE(BB27,", ",BA27,", ",N27,", ","договор № ",BC27)</f>
        <v>ОБЩЕСТВО С ОГРАНИЧЕННОЙ ОТВЕТСТВЕННОСТЬЮ "ВЕЛЕС-ГРУПП", ТМЦ, Поставка дисковой бороны, договор № на согласовании</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424</v>
      </c>
      <c r="N28" s="205" t="s">
        <v>424</v>
      </c>
      <c r="O28" s="205" t="s">
        <v>424</v>
      </c>
      <c r="P28" s="206" t="s">
        <v>424</v>
      </c>
      <c r="Q28" s="205" t="s">
        <v>424</v>
      </c>
      <c r="R28" s="206" t="s">
        <v>424</v>
      </c>
      <c r="S28" s="205" t="s">
        <v>424</v>
      </c>
      <c r="T28" s="205" t="s">
        <v>424</v>
      </c>
      <c r="U28" s="205" t="s">
        <v>424</v>
      </c>
      <c r="V28" s="205" t="s">
        <v>424</v>
      </c>
      <c r="W28" s="205" t="s">
        <v>424</v>
      </c>
      <c r="X28" s="205" t="s">
        <v>424</v>
      </c>
      <c r="Y28" s="205" t="s">
        <v>424</v>
      </c>
      <c r="Z28" s="205" t="s">
        <v>424</v>
      </c>
      <c r="AA28" s="205" t="s">
        <v>424</v>
      </c>
      <c r="AB28" s="206" t="s">
        <v>424</v>
      </c>
      <c r="AC28" s="205" t="s">
        <v>424</v>
      </c>
      <c r="AD28" s="206" t="s">
        <v>424</v>
      </c>
      <c r="AE28" s="247" t="str">
        <f t="shared" ref="AE28:AE86" si="49">IF(IFERROR(AD28-AY28,"нд")&lt;0,0,IFERROR(AD28-AY28,"нд"))</f>
        <v>нд</v>
      </c>
      <c r="AF28" s="205" t="s">
        <v>424</v>
      </c>
      <c r="AG28" s="205" t="s">
        <v>424</v>
      </c>
      <c r="AH28" s="205" t="s">
        <v>424</v>
      </c>
      <c r="AI28" s="207" t="s">
        <v>424</v>
      </c>
      <c r="AJ28" s="207" t="s">
        <v>424</v>
      </c>
      <c r="AK28" s="207" t="s">
        <v>424</v>
      </c>
      <c r="AL28" s="207" t="s">
        <v>424</v>
      </c>
      <c r="AM28" s="205" t="s">
        <v>424</v>
      </c>
      <c r="AN28" s="205" t="s">
        <v>424</v>
      </c>
      <c r="AO28" s="205" t="s">
        <v>424</v>
      </c>
      <c r="AP28" s="205" t="s">
        <v>424</v>
      </c>
      <c r="AQ28" s="207" t="s">
        <v>424</v>
      </c>
      <c r="AR28" s="207" t="s">
        <v>424</v>
      </c>
      <c r="AS28" s="207" t="s">
        <v>424</v>
      </c>
      <c r="AT28" s="207" t="s">
        <v>424</v>
      </c>
      <c r="AU28" s="207" t="s">
        <v>424</v>
      </c>
      <c r="AV28" s="205" t="s">
        <v>424</v>
      </c>
      <c r="AW28" s="205" t="s">
        <v>424</v>
      </c>
      <c r="AX28" s="206">
        <v>0</v>
      </c>
      <c r="AY28" s="206">
        <v>0</v>
      </c>
      <c r="AZ28" s="206" t="s">
        <v>424</v>
      </c>
      <c r="BA28" s="206" t="s">
        <v>424</v>
      </c>
      <c r="BB28" s="206" t="s">
        <v>424</v>
      </c>
      <c r="BC28" s="206" t="s">
        <v>424</v>
      </c>
      <c r="BD28" s="206" t="str">
        <f t="shared" ref="BD28:BD86" si="50">CONCATENATE(BB28,", ",BA28,", ",N28,", ","договор № ",BC28)</f>
        <v>нд, нд, нд, договор № нд</v>
      </c>
    </row>
    <row r="29" spans="1:56" s="209" customFormat="1" ht="11.2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topLeftCell="A91" zoomScale="70" zoomScaleNormal="90" zoomScaleSheetLayoutView="70" workbookViewId="0">
      <selection activeCell="B92" sqref="B92:B97"/>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3" t="str">
        <f>'1. паспорт местоположение'!A5:C5</f>
        <v>Год раскрытия информации: 2025 год</v>
      </c>
      <c r="B5" s="483"/>
      <c r="C5" s="61"/>
      <c r="D5" s="61"/>
      <c r="E5" s="61"/>
      <c r="F5" s="61"/>
      <c r="G5" s="61"/>
      <c r="H5" s="61"/>
    </row>
    <row r="6" spans="1:8" ht="18.75" x14ac:dyDescent="0.3">
      <c r="A6" s="120"/>
      <c r="B6" s="120"/>
      <c r="C6" s="120"/>
      <c r="D6" s="120"/>
      <c r="E6" s="120"/>
      <c r="F6" s="120"/>
      <c r="G6" s="120"/>
      <c r="H6" s="120"/>
    </row>
    <row r="7" spans="1:8" ht="18.75" x14ac:dyDescent="0.25">
      <c r="A7" s="308" t="s">
        <v>9</v>
      </c>
      <c r="B7" s="308"/>
      <c r="C7" s="119"/>
      <c r="D7" s="119"/>
      <c r="E7" s="119"/>
      <c r="F7" s="119"/>
      <c r="G7" s="119"/>
      <c r="H7" s="119"/>
    </row>
    <row r="8" spans="1:8" ht="18.75" x14ac:dyDescent="0.25">
      <c r="A8" s="119"/>
      <c r="B8" s="119"/>
      <c r="C8" s="119"/>
      <c r="D8" s="119"/>
      <c r="E8" s="119"/>
      <c r="F8" s="119"/>
      <c r="G8" s="119"/>
      <c r="H8" s="119"/>
    </row>
    <row r="9" spans="1:8" x14ac:dyDescent="0.25">
      <c r="A9" s="303" t="str">
        <f>'1. паспорт местоположение'!A9:C9</f>
        <v>Акционерное общество "Электромагистраль"</v>
      </c>
      <c r="B9" s="303"/>
      <c r="C9" s="117"/>
      <c r="D9" s="117"/>
      <c r="E9" s="117"/>
      <c r="F9" s="117"/>
      <c r="G9" s="117"/>
      <c r="H9" s="117"/>
    </row>
    <row r="10" spans="1:8" x14ac:dyDescent="0.25">
      <c r="A10" s="304" t="s">
        <v>8</v>
      </c>
      <c r="B10" s="304"/>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03" t="str">
        <f>'1. паспорт местоположение'!A12:C12</f>
        <v>P_00.0103.000103</v>
      </c>
      <c r="B12" s="303"/>
      <c r="C12" s="117"/>
      <c r="D12" s="117"/>
      <c r="E12" s="117"/>
      <c r="F12" s="117"/>
      <c r="G12" s="117"/>
      <c r="H12" s="117"/>
    </row>
    <row r="13" spans="1:8" x14ac:dyDescent="0.25">
      <c r="A13" s="304" t="s">
        <v>7</v>
      </c>
      <c r="B13" s="304"/>
      <c r="C13" s="118"/>
      <c r="D13" s="118"/>
      <c r="E13" s="118"/>
      <c r="F13" s="118"/>
      <c r="G13" s="118"/>
      <c r="H13" s="118"/>
    </row>
    <row r="14" spans="1:8" ht="18.75" x14ac:dyDescent="0.25">
      <c r="A14" s="9"/>
      <c r="B14" s="9"/>
      <c r="C14" s="9"/>
      <c r="D14" s="9"/>
      <c r="E14" s="9"/>
      <c r="F14" s="9"/>
      <c r="G14" s="9"/>
      <c r="H14" s="9"/>
    </row>
    <row r="15" spans="1:8" ht="48" customHeight="1" x14ac:dyDescent="0.25">
      <c r="A15" s="360" t="str">
        <f>'1. паспорт местоположение'!A15:C15</f>
        <v>Приобретение бороны дисковой двухрядной складной 1 шт.</v>
      </c>
      <c r="B15" s="360"/>
      <c r="C15" s="117"/>
      <c r="D15" s="117"/>
      <c r="E15" s="117"/>
      <c r="F15" s="117"/>
      <c r="G15" s="117"/>
      <c r="H15" s="117"/>
    </row>
    <row r="16" spans="1:8" x14ac:dyDescent="0.25">
      <c r="A16" s="304" t="s">
        <v>5</v>
      </c>
      <c r="B16" s="304"/>
      <c r="C16" s="118"/>
      <c r="D16" s="118"/>
      <c r="E16" s="118"/>
      <c r="F16" s="118"/>
      <c r="G16" s="118"/>
      <c r="H16" s="118"/>
    </row>
    <row r="17" spans="1:2" x14ac:dyDescent="0.25">
      <c r="B17" s="109"/>
    </row>
    <row r="18" spans="1:2" ht="33.75" customHeight="1" x14ac:dyDescent="0.25">
      <c r="A18" s="485" t="s">
        <v>403</v>
      </c>
      <c r="B18" s="486"/>
    </row>
    <row r="19" spans="1:2" x14ac:dyDescent="0.25">
      <c r="B19" s="37"/>
    </row>
    <row r="20" spans="1:2" x14ac:dyDescent="0.25">
      <c r="B20" s="110"/>
    </row>
    <row r="21" spans="1:2" x14ac:dyDescent="0.25">
      <c r="A21" s="153" t="s">
        <v>304</v>
      </c>
      <c r="B21" s="153" t="s">
        <v>522</v>
      </c>
    </row>
    <row r="22" spans="1:2" x14ac:dyDescent="0.25">
      <c r="A22" s="153" t="s">
        <v>305</v>
      </c>
      <c r="B22" s="153" t="s">
        <v>527</v>
      </c>
    </row>
    <row r="23" spans="1:2" x14ac:dyDescent="0.25">
      <c r="A23" s="153" t="s">
        <v>287</v>
      </c>
      <c r="B23" s="153" t="s">
        <v>513</v>
      </c>
    </row>
    <row r="24" spans="1:2" x14ac:dyDescent="0.25">
      <c r="A24" s="153" t="s">
        <v>306</v>
      </c>
      <c r="B24" s="153" t="s">
        <v>424</v>
      </c>
    </row>
    <row r="25" spans="1:2" x14ac:dyDescent="0.25">
      <c r="A25" s="154" t="s">
        <v>307</v>
      </c>
      <c r="B25" s="171">
        <v>46021</v>
      </c>
    </row>
    <row r="26" spans="1:2" x14ac:dyDescent="0.25">
      <c r="A26" s="154" t="s">
        <v>308</v>
      </c>
      <c r="B26" s="156" t="s">
        <v>526</v>
      </c>
    </row>
    <row r="27" spans="1:2" x14ac:dyDescent="0.25">
      <c r="A27" s="156" t="str">
        <f>CONCATENATE("Стоимость проекта в прогнозных ценах, млн. руб. с НДС")</f>
        <v>Стоимость проекта в прогнозных ценах, млн. руб. с НДС</v>
      </c>
      <c r="B27" s="167">
        <v>0.34780666666666665</v>
      </c>
    </row>
    <row r="28" spans="1:2" ht="93.75" customHeight="1" x14ac:dyDescent="0.25">
      <c r="A28" s="155" t="s">
        <v>309</v>
      </c>
      <c r="B28" s="158" t="s">
        <v>514</v>
      </c>
    </row>
    <row r="29" spans="1:2" ht="28.5" x14ac:dyDescent="0.25">
      <c r="A29" s="156" t="s">
        <v>310</v>
      </c>
      <c r="B29" s="167">
        <f>'7. Паспорт отчет о закупке'!$AB$26*1.2/1000</f>
        <v>0.28299999599999998</v>
      </c>
    </row>
    <row r="30" spans="1:2" ht="28.5" x14ac:dyDescent="0.25">
      <c r="A30" s="156" t="s">
        <v>311</v>
      </c>
      <c r="B30" s="167">
        <f>'7. Паспорт отчет о закупке'!$AD$26/1000</f>
        <v>0.28299999599999998</v>
      </c>
    </row>
    <row r="31" spans="1:2" x14ac:dyDescent="0.25">
      <c r="A31" s="155" t="s">
        <v>312</v>
      </c>
      <c r="B31" s="157"/>
    </row>
    <row r="32" spans="1:2" ht="28.5" x14ac:dyDescent="0.25">
      <c r="A32" s="156" t="s">
        <v>313</v>
      </c>
      <c r="B32" s="167">
        <f>SUM(SUMIF(B33,"&gt;0",B33),SUMIF(B37,"&gt;0",B37),SUMIF(B41,"&gt;0",B41),SUMIF(B45,"&gt;0",B45),SUMIF(B49,"&gt;0",B49),SUMIF(B53,"&gt;0",B53))</f>
        <v>0</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0.28299999599999998</v>
      </c>
    </row>
    <row r="58" spans="1:2" ht="30" x14ac:dyDescent="0.25">
      <c r="A58" s="164" t="s">
        <v>432</v>
      </c>
      <c r="B58" s="157">
        <f>IF(VLOOKUP(1,'7. Паспорт отчет о закупке'!$A$27:$CD$86,52,0)="ПД",VLOOKUP(1,'7. Паспорт отчет о закупке'!$A$27:$CD$86,30,0)/1000,"нд")</f>
        <v>0.28299999599999998</v>
      </c>
    </row>
    <row r="59" spans="1:2" x14ac:dyDescent="0.25">
      <c r="A59" s="164" t="s">
        <v>314</v>
      </c>
      <c r="B59" s="157">
        <f>IF(B58="нд","нд",$B58/$B$27*100)</f>
        <v>81.367041843169574</v>
      </c>
    </row>
    <row r="60" spans="1:2" x14ac:dyDescent="0.25">
      <c r="A60" s="164" t="s">
        <v>315</v>
      </c>
      <c r="B60" s="157">
        <f>IF(VLOOKUP(1,'7. Паспорт отчет о закупке'!$A$27:$CD$86,52,0)="ПД",VLOOKUP(1,'7. Паспорт отчет о закупке'!$A$27:$CD$86,51,0)/1000,"нд")</f>
        <v>0</v>
      </c>
    </row>
    <row r="61" spans="1:2" x14ac:dyDescent="0.25">
      <c r="A61" s="164" t="s">
        <v>436</v>
      </c>
      <c r="B61" s="157">
        <f>IF(VLOOKUP(1,'7. Паспорт отчет о закупке'!$A$27:$CD$86,52,0)="ПД",VLOOKUP(1,'7. Паспорт отчет о закупке'!$A$27:$CD$86,50,0)/1000,"нд")</f>
        <v>0</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81.367041843169574</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0</v>
      </c>
    </row>
    <row r="90" spans="1:7" x14ac:dyDescent="0.25">
      <c r="A90" s="154" t="s">
        <v>435</v>
      </c>
      <c r="B90" s="167">
        <f>IFERROR(SUM(B91*1.2/$B$27*100),0)</f>
        <v>0</v>
      </c>
    </row>
    <row r="91" spans="1:7" x14ac:dyDescent="0.25">
      <c r="A91" s="154" t="s">
        <v>440</v>
      </c>
      <c r="B91" s="167">
        <f>'6.2. Паспорт фин осв ввод'!D34-'6.2. Паспорт фин осв ввод'!E34</f>
        <v>0</v>
      </c>
    </row>
    <row r="92" spans="1:7" s="170" customFormat="1" ht="168" customHeight="1" x14ac:dyDescent="0.25">
      <c r="A92" s="168" t="s">
        <v>323</v>
      </c>
      <c r="B92" s="48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"ВЕЛЕС-ГРУПП", ТМЦ, Поставка дисковой бороны, договор № на согласовании
</v>
      </c>
    </row>
    <row r="93" spans="1:7" s="170" customFormat="1" ht="168" customHeight="1" x14ac:dyDescent="0.25">
      <c r="A93" s="169" t="s">
        <v>324</v>
      </c>
      <c r="B93" s="487"/>
    </row>
    <row r="94" spans="1:7" s="170" customFormat="1" ht="168" customHeight="1" x14ac:dyDescent="0.25">
      <c r="A94" s="169" t="s">
        <v>325</v>
      </c>
      <c r="B94" s="487"/>
    </row>
    <row r="95" spans="1:7" s="170" customFormat="1" ht="168" customHeight="1" x14ac:dyDescent="0.25">
      <c r="A95" s="169" t="s">
        <v>326</v>
      </c>
      <c r="B95" s="487"/>
    </row>
    <row r="96" spans="1:7" s="170" customFormat="1" ht="168" customHeight="1" x14ac:dyDescent="0.25">
      <c r="A96" s="169" t="s">
        <v>327</v>
      </c>
      <c r="B96" s="487"/>
    </row>
    <row r="97" spans="1:3" s="170" customFormat="1" ht="168" customHeight="1" x14ac:dyDescent="0.25">
      <c r="A97" s="169" t="s">
        <v>328</v>
      </c>
      <c r="B97" s="487"/>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Поставка дисковой бороны</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15.11.2025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4" t="s">
        <v>510</v>
      </c>
    </row>
    <row r="110" spans="1:3" x14ac:dyDescent="0.25">
      <c r="A110" s="159" t="s">
        <v>340</v>
      </c>
      <c r="B110" s="484"/>
    </row>
    <row r="111" spans="1:3" x14ac:dyDescent="0.25">
      <c r="A111" s="159" t="s">
        <v>341</v>
      </c>
      <c r="B111" s="484"/>
    </row>
    <row r="112" spans="1:3" x14ac:dyDescent="0.25">
      <c r="A112" s="159" t="s">
        <v>342</v>
      </c>
      <c r="B112" s="484"/>
    </row>
    <row r="113" spans="1:2" x14ac:dyDescent="0.25">
      <c r="A113" s="159" t="s">
        <v>343</v>
      </c>
      <c r="B113" s="484"/>
    </row>
    <row r="114" spans="1:2" x14ac:dyDescent="0.25">
      <c r="A114" s="161" t="s">
        <v>344</v>
      </c>
      <c r="B114" s="484"/>
    </row>
    <row r="117" spans="1:2" x14ac:dyDescent="0.25">
      <c r="A117" s="111"/>
      <c r="B117" s="112"/>
    </row>
    <row r="118" spans="1:2" x14ac:dyDescent="0.25">
      <c r="B118" s="113"/>
    </row>
    <row r="119" spans="1:2" x14ac:dyDescent="0.25">
      <c r="B119" s="114"/>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8" t="s">
        <v>9</v>
      </c>
      <c r="B6" s="308"/>
      <c r="C6" s="308"/>
      <c r="D6" s="308"/>
      <c r="E6" s="308"/>
      <c r="F6" s="308"/>
      <c r="G6" s="308"/>
      <c r="H6" s="308"/>
      <c r="I6" s="308"/>
      <c r="J6" s="308"/>
      <c r="K6" s="308"/>
      <c r="L6" s="308"/>
      <c r="M6" s="308"/>
      <c r="N6" s="308"/>
      <c r="O6" s="308"/>
      <c r="P6" s="308"/>
      <c r="Q6" s="308"/>
      <c r="R6" s="308"/>
      <c r="S6" s="308"/>
      <c r="T6" s="11"/>
      <c r="U6" s="11"/>
      <c r="V6" s="11"/>
      <c r="W6" s="11"/>
      <c r="X6" s="11"/>
      <c r="Y6" s="11"/>
      <c r="Z6" s="11"/>
      <c r="AA6" s="11"/>
      <c r="AB6" s="11"/>
    </row>
    <row r="7" spans="1:28" s="10" customFormat="1" ht="18.75" x14ac:dyDescent="0.2">
      <c r="A7" s="308"/>
      <c r="B7" s="308"/>
      <c r="C7" s="308"/>
      <c r="D7" s="308"/>
      <c r="E7" s="308"/>
      <c r="F7" s="308"/>
      <c r="G7" s="308"/>
      <c r="H7" s="308"/>
      <c r="I7" s="308"/>
      <c r="J7" s="308"/>
      <c r="K7" s="308"/>
      <c r="L7" s="308"/>
      <c r="M7" s="308"/>
      <c r="N7" s="308"/>
      <c r="O7" s="308"/>
      <c r="P7" s="308"/>
      <c r="Q7" s="308"/>
      <c r="R7" s="308"/>
      <c r="S7" s="308"/>
      <c r="T7" s="11"/>
      <c r="U7" s="11"/>
      <c r="V7" s="11"/>
      <c r="W7" s="11"/>
      <c r="X7" s="11"/>
      <c r="Y7" s="11"/>
      <c r="Z7" s="11"/>
      <c r="AA7" s="11"/>
      <c r="AB7" s="11"/>
    </row>
    <row r="8" spans="1:28" s="10" customFormat="1" ht="18.75" x14ac:dyDescent="0.2">
      <c r="A8" s="303" t="str">
        <f>'1. паспорт местоположение'!A9:C9</f>
        <v>Акционерное общество "Электромагистраль"</v>
      </c>
      <c r="B8" s="303"/>
      <c r="C8" s="303"/>
      <c r="D8" s="303"/>
      <c r="E8" s="303"/>
      <c r="F8" s="303"/>
      <c r="G8" s="303"/>
      <c r="H8" s="303"/>
      <c r="I8" s="303"/>
      <c r="J8" s="303"/>
      <c r="K8" s="303"/>
      <c r="L8" s="303"/>
      <c r="M8" s="303"/>
      <c r="N8" s="303"/>
      <c r="O8" s="303"/>
      <c r="P8" s="303"/>
      <c r="Q8" s="303"/>
      <c r="R8" s="303"/>
      <c r="S8" s="303"/>
      <c r="T8" s="11"/>
      <c r="U8" s="11"/>
      <c r="V8" s="11"/>
      <c r="W8" s="11"/>
      <c r="X8" s="11"/>
      <c r="Y8" s="11"/>
      <c r="Z8" s="11"/>
      <c r="AA8" s="11"/>
      <c r="AB8" s="11"/>
    </row>
    <row r="9" spans="1:28" s="10" customFormat="1" ht="18.75" x14ac:dyDescent="0.2">
      <c r="A9" s="304" t="s">
        <v>8</v>
      </c>
      <c r="B9" s="304"/>
      <c r="C9" s="304"/>
      <c r="D9" s="304"/>
      <c r="E9" s="304"/>
      <c r="F9" s="304"/>
      <c r="G9" s="304"/>
      <c r="H9" s="304"/>
      <c r="I9" s="304"/>
      <c r="J9" s="304"/>
      <c r="K9" s="304"/>
      <c r="L9" s="304"/>
      <c r="M9" s="304"/>
      <c r="N9" s="304"/>
      <c r="O9" s="304"/>
      <c r="P9" s="304"/>
      <c r="Q9" s="304"/>
      <c r="R9" s="304"/>
      <c r="S9" s="304"/>
      <c r="T9" s="11"/>
      <c r="U9" s="11"/>
      <c r="V9" s="11"/>
      <c r="W9" s="11"/>
      <c r="X9" s="11"/>
      <c r="Y9" s="11"/>
      <c r="Z9" s="11"/>
      <c r="AA9" s="11"/>
      <c r="AB9" s="11"/>
    </row>
    <row r="10" spans="1:28" s="10" customFormat="1" ht="18.75" x14ac:dyDescent="0.2">
      <c r="A10" s="308"/>
      <c r="B10" s="308"/>
      <c r="C10" s="308"/>
      <c r="D10" s="308"/>
      <c r="E10" s="308"/>
      <c r="F10" s="308"/>
      <c r="G10" s="308"/>
      <c r="H10" s="308"/>
      <c r="I10" s="308"/>
      <c r="J10" s="308"/>
      <c r="K10" s="308"/>
      <c r="L10" s="308"/>
      <c r="M10" s="308"/>
      <c r="N10" s="308"/>
      <c r="O10" s="308"/>
      <c r="P10" s="308"/>
      <c r="Q10" s="308"/>
      <c r="R10" s="308"/>
      <c r="S10" s="308"/>
      <c r="T10" s="11"/>
      <c r="U10" s="11"/>
      <c r="V10" s="11"/>
      <c r="W10" s="11"/>
      <c r="X10" s="11"/>
      <c r="Y10" s="11"/>
      <c r="Z10" s="11"/>
      <c r="AA10" s="11"/>
      <c r="AB10" s="11"/>
    </row>
    <row r="11" spans="1:28" s="10" customFormat="1" ht="18.75" x14ac:dyDescent="0.2">
      <c r="A11" s="303" t="str">
        <f>'1. паспорт местоположение'!A12:C12</f>
        <v>P_00.0103.000103</v>
      </c>
      <c r="B11" s="303"/>
      <c r="C11" s="303"/>
      <c r="D11" s="303"/>
      <c r="E11" s="303"/>
      <c r="F11" s="303"/>
      <c r="G11" s="303"/>
      <c r="H11" s="303"/>
      <c r="I11" s="303"/>
      <c r="J11" s="303"/>
      <c r="K11" s="303"/>
      <c r="L11" s="303"/>
      <c r="M11" s="303"/>
      <c r="N11" s="303"/>
      <c r="O11" s="303"/>
      <c r="P11" s="303"/>
      <c r="Q11" s="303"/>
      <c r="R11" s="303"/>
      <c r="S11" s="303"/>
      <c r="T11" s="11"/>
      <c r="U11" s="11"/>
      <c r="V11" s="11"/>
      <c r="W11" s="11"/>
      <c r="X11" s="11"/>
      <c r="Y11" s="11"/>
      <c r="Z11" s="11"/>
      <c r="AA11" s="11"/>
      <c r="AB11" s="11"/>
    </row>
    <row r="12" spans="1:28" s="10" customFormat="1" ht="18.75" x14ac:dyDescent="0.2">
      <c r="A12" s="304" t="s">
        <v>7</v>
      </c>
      <c r="B12" s="304"/>
      <c r="C12" s="304"/>
      <c r="D12" s="304"/>
      <c r="E12" s="304"/>
      <c r="F12" s="304"/>
      <c r="G12" s="304"/>
      <c r="H12" s="304"/>
      <c r="I12" s="304"/>
      <c r="J12" s="304"/>
      <c r="K12" s="304"/>
      <c r="L12" s="304"/>
      <c r="M12" s="304"/>
      <c r="N12" s="304"/>
      <c r="O12" s="304"/>
      <c r="P12" s="304"/>
      <c r="Q12" s="304"/>
      <c r="R12" s="304"/>
      <c r="S12" s="304"/>
      <c r="T12" s="11"/>
      <c r="U12" s="11"/>
      <c r="V12" s="11"/>
      <c r="W12" s="11"/>
      <c r="X12" s="11"/>
      <c r="Y12" s="11"/>
      <c r="Z12" s="11"/>
      <c r="AA12" s="11"/>
      <c r="AB12" s="11"/>
    </row>
    <row r="13" spans="1:28" s="7" customFormat="1" ht="15.75" customHeight="1" x14ac:dyDescent="0.2">
      <c r="A13" s="309"/>
      <c r="B13" s="309"/>
      <c r="C13" s="309"/>
      <c r="D13" s="309"/>
      <c r="E13" s="309"/>
      <c r="F13" s="309"/>
      <c r="G13" s="309"/>
      <c r="H13" s="309"/>
      <c r="I13" s="309"/>
      <c r="J13" s="309"/>
      <c r="K13" s="309"/>
      <c r="L13" s="309"/>
      <c r="M13" s="309"/>
      <c r="N13" s="309"/>
      <c r="O13" s="309"/>
      <c r="P13" s="309"/>
      <c r="Q13" s="309"/>
      <c r="R13" s="309"/>
      <c r="S13" s="309"/>
      <c r="T13" s="8"/>
      <c r="U13" s="8"/>
      <c r="V13" s="8"/>
      <c r="W13" s="8"/>
      <c r="X13" s="8"/>
      <c r="Y13" s="8"/>
      <c r="Z13" s="8"/>
      <c r="AA13" s="8"/>
      <c r="AB13" s="8"/>
    </row>
    <row r="14" spans="1:28" s="2" customFormat="1" ht="12" x14ac:dyDescent="0.2">
      <c r="A14" s="303" t="str">
        <f>'1. паспорт местоположение'!A15:C15</f>
        <v>Приобретение бороны дисковой двухрядной складной 1 шт.</v>
      </c>
      <c r="B14" s="303"/>
      <c r="C14" s="303"/>
      <c r="D14" s="303"/>
      <c r="E14" s="303"/>
      <c r="F14" s="303"/>
      <c r="G14" s="303"/>
      <c r="H14" s="303"/>
      <c r="I14" s="303"/>
      <c r="J14" s="303"/>
      <c r="K14" s="303"/>
      <c r="L14" s="303"/>
      <c r="M14" s="303"/>
      <c r="N14" s="303"/>
      <c r="O14" s="303"/>
      <c r="P14" s="303"/>
      <c r="Q14" s="303"/>
      <c r="R14" s="303"/>
      <c r="S14" s="303"/>
      <c r="T14" s="6"/>
      <c r="U14" s="6"/>
      <c r="V14" s="6"/>
      <c r="W14" s="6"/>
      <c r="X14" s="6"/>
      <c r="Y14" s="6"/>
      <c r="Z14" s="6"/>
      <c r="AA14" s="6"/>
      <c r="AB14" s="6"/>
    </row>
    <row r="15" spans="1:28" s="2" customFormat="1" ht="15" customHeight="1" x14ac:dyDescent="0.2">
      <c r="A15" s="304" t="s">
        <v>5</v>
      </c>
      <c r="B15" s="304"/>
      <c r="C15" s="304"/>
      <c r="D15" s="304"/>
      <c r="E15" s="304"/>
      <c r="F15" s="304"/>
      <c r="G15" s="304"/>
      <c r="H15" s="304"/>
      <c r="I15" s="304"/>
      <c r="J15" s="304"/>
      <c r="K15" s="304"/>
      <c r="L15" s="304"/>
      <c r="M15" s="304"/>
      <c r="N15" s="304"/>
      <c r="O15" s="304"/>
      <c r="P15" s="304"/>
      <c r="Q15" s="304"/>
      <c r="R15" s="304"/>
      <c r="S15" s="304"/>
      <c r="T15" s="4"/>
      <c r="U15" s="4"/>
      <c r="V15" s="4"/>
      <c r="W15" s="4"/>
      <c r="X15" s="4"/>
      <c r="Y15" s="4"/>
      <c r="Z15" s="4"/>
      <c r="AA15" s="4"/>
      <c r="AB15" s="4"/>
    </row>
    <row r="16" spans="1:28" s="2" customFormat="1" ht="15" customHeight="1" x14ac:dyDescent="0.2">
      <c r="A16" s="305"/>
      <c r="B16" s="305"/>
      <c r="C16" s="305"/>
      <c r="D16" s="305"/>
      <c r="E16" s="305"/>
      <c r="F16" s="305"/>
      <c r="G16" s="305"/>
      <c r="H16" s="305"/>
      <c r="I16" s="305"/>
      <c r="J16" s="305"/>
      <c r="K16" s="305"/>
      <c r="L16" s="305"/>
      <c r="M16" s="305"/>
      <c r="N16" s="305"/>
      <c r="O16" s="305"/>
      <c r="P16" s="305"/>
      <c r="Q16" s="305"/>
      <c r="R16" s="305"/>
      <c r="S16" s="305"/>
      <c r="T16" s="3"/>
      <c r="U16" s="3"/>
      <c r="V16" s="3"/>
      <c r="W16" s="3"/>
      <c r="X16" s="3"/>
      <c r="Y16" s="3"/>
    </row>
    <row r="17" spans="1:28" s="2" customFormat="1" ht="45.75" customHeight="1" x14ac:dyDescent="0.2">
      <c r="A17" s="306" t="s">
        <v>378</v>
      </c>
      <c r="B17" s="306"/>
      <c r="C17" s="306"/>
      <c r="D17" s="306"/>
      <c r="E17" s="306"/>
      <c r="F17" s="306"/>
      <c r="G17" s="306"/>
      <c r="H17" s="306"/>
      <c r="I17" s="306"/>
      <c r="J17" s="306"/>
      <c r="K17" s="306"/>
      <c r="L17" s="306"/>
      <c r="M17" s="306"/>
      <c r="N17" s="306"/>
      <c r="O17" s="306"/>
      <c r="P17" s="306"/>
      <c r="Q17" s="306"/>
      <c r="R17" s="306"/>
      <c r="S17" s="306"/>
      <c r="T17" s="5"/>
      <c r="U17" s="5"/>
      <c r="V17" s="5"/>
      <c r="W17" s="5"/>
      <c r="X17" s="5"/>
      <c r="Y17" s="5"/>
      <c r="Z17" s="5"/>
      <c r="AA17" s="5"/>
      <c r="AB17" s="5"/>
    </row>
    <row r="18" spans="1:28" s="2" customFormat="1" ht="15" customHeight="1" x14ac:dyDescent="0.2">
      <c r="A18" s="307"/>
      <c r="B18" s="307"/>
      <c r="C18" s="307"/>
      <c r="D18" s="307"/>
      <c r="E18" s="307"/>
      <c r="F18" s="307"/>
      <c r="G18" s="307"/>
      <c r="H18" s="307"/>
      <c r="I18" s="307"/>
      <c r="J18" s="307"/>
      <c r="K18" s="307"/>
      <c r="L18" s="307"/>
      <c r="M18" s="307"/>
      <c r="N18" s="307"/>
      <c r="O18" s="307"/>
      <c r="P18" s="307"/>
      <c r="Q18" s="307"/>
      <c r="R18" s="307"/>
      <c r="S18" s="307"/>
      <c r="T18" s="3"/>
      <c r="U18" s="3"/>
      <c r="V18" s="3"/>
      <c r="W18" s="3"/>
      <c r="X18" s="3"/>
      <c r="Y18" s="3"/>
    </row>
    <row r="19" spans="1:28" s="2" customFormat="1" ht="54" customHeight="1" x14ac:dyDescent="0.2">
      <c r="A19" s="310" t="s">
        <v>4</v>
      </c>
      <c r="B19" s="310" t="s">
        <v>98</v>
      </c>
      <c r="C19" s="311" t="s">
        <v>303</v>
      </c>
      <c r="D19" s="310" t="s">
        <v>302</v>
      </c>
      <c r="E19" s="310" t="s">
        <v>97</v>
      </c>
      <c r="F19" s="310" t="s">
        <v>96</v>
      </c>
      <c r="G19" s="310" t="s">
        <v>298</v>
      </c>
      <c r="H19" s="310" t="s">
        <v>95</v>
      </c>
      <c r="I19" s="310" t="s">
        <v>94</v>
      </c>
      <c r="J19" s="310" t="s">
        <v>93</v>
      </c>
      <c r="K19" s="310" t="s">
        <v>92</v>
      </c>
      <c r="L19" s="310" t="s">
        <v>91</v>
      </c>
      <c r="M19" s="310" t="s">
        <v>90</v>
      </c>
      <c r="N19" s="310" t="s">
        <v>89</v>
      </c>
      <c r="O19" s="310" t="s">
        <v>88</v>
      </c>
      <c r="P19" s="310" t="s">
        <v>87</v>
      </c>
      <c r="Q19" s="310" t="s">
        <v>301</v>
      </c>
      <c r="R19" s="310"/>
      <c r="S19" s="313" t="s">
        <v>371</v>
      </c>
      <c r="T19" s="3"/>
      <c r="U19" s="3"/>
      <c r="V19" s="3"/>
      <c r="W19" s="3"/>
      <c r="X19" s="3"/>
      <c r="Y19" s="3"/>
    </row>
    <row r="20" spans="1:28" s="2" customFormat="1" ht="180.75" customHeight="1" x14ac:dyDescent="0.2">
      <c r="A20" s="310"/>
      <c r="B20" s="310"/>
      <c r="C20" s="312"/>
      <c r="D20" s="310"/>
      <c r="E20" s="310"/>
      <c r="F20" s="310"/>
      <c r="G20" s="310"/>
      <c r="H20" s="310"/>
      <c r="I20" s="310"/>
      <c r="J20" s="310"/>
      <c r="K20" s="310"/>
      <c r="L20" s="310"/>
      <c r="M20" s="310"/>
      <c r="N20" s="310"/>
      <c r="O20" s="310"/>
      <c r="P20" s="310"/>
      <c r="Q20" s="35" t="s">
        <v>299</v>
      </c>
      <c r="R20" s="36" t="s">
        <v>300</v>
      </c>
      <c r="S20" s="313"/>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15" t="s">
        <v>63</v>
      </c>
      <c r="B22" s="316" t="s">
        <v>424</v>
      </c>
      <c r="C22" s="314" t="s">
        <v>424</v>
      </c>
      <c r="D22" s="314" t="s">
        <v>424</v>
      </c>
      <c r="E22" s="314" t="s">
        <v>424</v>
      </c>
      <c r="F22" s="314"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15"/>
      <c r="B23" s="317"/>
      <c r="C23" s="314"/>
      <c r="D23" s="314"/>
      <c r="E23" s="314"/>
      <c r="F23" s="314"/>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15"/>
      <c r="B24" s="318"/>
      <c r="C24" s="314"/>
      <c r="D24" s="314"/>
      <c r="E24" s="314"/>
      <c r="F24" s="314"/>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15" t="s">
        <v>61</v>
      </c>
      <c r="B25" s="316" t="s">
        <v>424</v>
      </c>
      <c r="C25" s="314" t="s">
        <v>424</v>
      </c>
      <c r="D25" s="314" t="s">
        <v>424</v>
      </c>
      <c r="E25" s="314" t="s">
        <v>424</v>
      </c>
      <c r="F25" s="314"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15"/>
      <c r="B26" s="317"/>
      <c r="C26" s="314"/>
      <c r="D26" s="314"/>
      <c r="E26" s="314"/>
      <c r="F26" s="314"/>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15"/>
      <c r="B27" s="318"/>
      <c r="C27" s="314"/>
      <c r="D27" s="314"/>
      <c r="E27" s="314"/>
      <c r="F27" s="314"/>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15">
        <v>3</v>
      </c>
      <c r="B28" s="316" t="s">
        <v>424</v>
      </c>
      <c r="C28" s="314" t="s">
        <v>424</v>
      </c>
      <c r="D28" s="314" t="s">
        <v>424</v>
      </c>
      <c r="E28" s="314" t="s">
        <v>424</v>
      </c>
      <c r="F28" s="314"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15"/>
      <c r="B29" s="317"/>
      <c r="C29" s="314"/>
      <c r="D29" s="314"/>
      <c r="E29" s="314"/>
      <c r="F29" s="314"/>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15"/>
      <c r="B30" s="318"/>
      <c r="C30" s="314"/>
      <c r="D30" s="314"/>
      <c r="E30" s="314"/>
      <c r="F30" s="314"/>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15">
        <v>4</v>
      </c>
      <c r="B31" s="316" t="s">
        <v>424</v>
      </c>
      <c r="C31" s="314" t="s">
        <v>424</v>
      </c>
      <c r="D31" s="314" t="s">
        <v>424</v>
      </c>
      <c r="E31" s="314" t="s">
        <v>424</v>
      </c>
      <c r="F31" s="314"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15"/>
      <c r="B32" s="317"/>
      <c r="C32" s="314"/>
      <c r="D32" s="314"/>
      <c r="E32" s="314"/>
      <c r="F32" s="314"/>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15"/>
      <c r="B33" s="318"/>
      <c r="C33" s="314"/>
      <c r="D33" s="314"/>
      <c r="E33" s="314"/>
      <c r="F33" s="314"/>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15">
        <v>5</v>
      </c>
      <c r="B34" s="316" t="s">
        <v>424</v>
      </c>
      <c r="C34" s="314" t="s">
        <v>424</v>
      </c>
      <c r="D34" s="314" t="s">
        <v>424</v>
      </c>
      <c r="E34" s="314" t="s">
        <v>424</v>
      </c>
      <c r="F34" s="314"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15"/>
      <c r="B35" s="317"/>
      <c r="C35" s="314"/>
      <c r="D35" s="314"/>
      <c r="E35" s="314"/>
      <c r="F35" s="314"/>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15"/>
      <c r="B36" s="318"/>
      <c r="C36" s="314"/>
      <c r="D36" s="314"/>
      <c r="E36" s="314"/>
      <c r="F36" s="314"/>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4"/>
      <c r="H7" s="14"/>
    </row>
    <row r="8" spans="1:20" s="10" customFormat="1" ht="18.75" x14ac:dyDescent="0.2">
      <c r="A8" s="308" t="s">
        <v>9</v>
      </c>
      <c r="B8" s="308"/>
      <c r="C8" s="308"/>
      <c r="D8" s="308"/>
      <c r="E8" s="308"/>
      <c r="F8" s="308"/>
      <c r="G8" s="308"/>
      <c r="H8" s="308"/>
      <c r="I8" s="308"/>
      <c r="J8" s="308"/>
      <c r="K8" s="308"/>
      <c r="L8" s="308"/>
      <c r="M8" s="308"/>
      <c r="N8" s="308"/>
      <c r="O8" s="308"/>
      <c r="P8" s="308"/>
      <c r="Q8" s="308"/>
      <c r="R8" s="308"/>
      <c r="S8" s="308"/>
      <c r="T8" s="308"/>
    </row>
    <row r="9" spans="1:20" s="10" customFormat="1" ht="18.75" x14ac:dyDescent="0.2">
      <c r="A9" s="308"/>
      <c r="B9" s="308"/>
      <c r="C9" s="308"/>
      <c r="D9" s="308"/>
      <c r="E9" s="308"/>
      <c r="F9" s="308"/>
      <c r="G9" s="308"/>
      <c r="H9" s="308"/>
      <c r="I9" s="308"/>
      <c r="J9" s="308"/>
      <c r="K9" s="308"/>
      <c r="L9" s="308"/>
      <c r="M9" s="308"/>
      <c r="N9" s="308"/>
      <c r="O9" s="308"/>
      <c r="P9" s="308"/>
      <c r="Q9" s="308"/>
      <c r="R9" s="308"/>
      <c r="S9" s="308"/>
      <c r="T9" s="308"/>
    </row>
    <row r="10" spans="1:20" s="10" customFormat="1" ht="18.75" customHeight="1" x14ac:dyDescent="0.2">
      <c r="A10" s="303" t="str">
        <f>'1. паспорт местоположение'!A9:C9</f>
        <v>Акционерное общество "Электромагистраль"</v>
      </c>
      <c r="B10" s="303"/>
      <c r="C10" s="303"/>
      <c r="D10" s="303"/>
      <c r="E10" s="303"/>
      <c r="F10" s="303"/>
      <c r="G10" s="303"/>
      <c r="H10" s="303"/>
      <c r="I10" s="303"/>
      <c r="J10" s="303"/>
      <c r="K10" s="303"/>
      <c r="L10" s="303"/>
      <c r="M10" s="303"/>
      <c r="N10" s="303"/>
      <c r="O10" s="303"/>
      <c r="P10" s="303"/>
      <c r="Q10" s="303"/>
      <c r="R10" s="303"/>
      <c r="S10" s="303"/>
      <c r="T10" s="303"/>
    </row>
    <row r="11" spans="1:20" s="10" customFormat="1" ht="18.75" customHeight="1" x14ac:dyDescent="0.2">
      <c r="A11" s="304" t="s">
        <v>8</v>
      </c>
      <c r="B11" s="304"/>
      <c r="C11" s="304"/>
      <c r="D11" s="304"/>
      <c r="E11" s="304"/>
      <c r="F11" s="304"/>
      <c r="G11" s="304"/>
      <c r="H11" s="304"/>
      <c r="I11" s="304"/>
      <c r="J11" s="304"/>
      <c r="K11" s="304"/>
      <c r="L11" s="304"/>
      <c r="M11" s="304"/>
      <c r="N11" s="304"/>
      <c r="O11" s="304"/>
      <c r="P11" s="304"/>
      <c r="Q11" s="304"/>
      <c r="R11" s="304"/>
      <c r="S11" s="304"/>
      <c r="T11" s="304"/>
    </row>
    <row r="12" spans="1:20" s="10" customFormat="1" ht="18.75" x14ac:dyDescent="0.2">
      <c r="A12" s="308"/>
      <c r="B12" s="308"/>
      <c r="C12" s="308"/>
      <c r="D12" s="308"/>
      <c r="E12" s="308"/>
      <c r="F12" s="308"/>
      <c r="G12" s="308"/>
      <c r="H12" s="308"/>
      <c r="I12" s="308"/>
      <c r="J12" s="308"/>
      <c r="K12" s="308"/>
      <c r="L12" s="308"/>
      <c r="M12" s="308"/>
      <c r="N12" s="308"/>
      <c r="O12" s="308"/>
      <c r="P12" s="308"/>
      <c r="Q12" s="308"/>
      <c r="R12" s="308"/>
      <c r="S12" s="308"/>
      <c r="T12" s="308"/>
    </row>
    <row r="13" spans="1:20" s="10" customFormat="1" ht="18.75" customHeight="1" x14ac:dyDescent="0.2">
      <c r="A13" s="303" t="str">
        <f>'1. паспорт местоположение'!A12:C12</f>
        <v>P_00.0103.000103</v>
      </c>
      <c r="B13" s="303"/>
      <c r="C13" s="303"/>
      <c r="D13" s="303"/>
      <c r="E13" s="303"/>
      <c r="F13" s="303"/>
      <c r="G13" s="303"/>
      <c r="H13" s="303"/>
      <c r="I13" s="303"/>
      <c r="J13" s="303"/>
      <c r="K13" s="303"/>
      <c r="L13" s="303"/>
      <c r="M13" s="303"/>
      <c r="N13" s="303"/>
      <c r="O13" s="303"/>
      <c r="P13" s="303"/>
      <c r="Q13" s="303"/>
      <c r="R13" s="303"/>
      <c r="S13" s="303"/>
      <c r="T13" s="303"/>
    </row>
    <row r="14" spans="1:20" s="10" customFormat="1" ht="18.75" customHeight="1" x14ac:dyDescent="0.2">
      <c r="A14" s="304" t="s">
        <v>7</v>
      </c>
      <c r="B14" s="304"/>
      <c r="C14" s="304"/>
      <c r="D14" s="304"/>
      <c r="E14" s="304"/>
      <c r="F14" s="304"/>
      <c r="G14" s="304"/>
      <c r="H14" s="304"/>
      <c r="I14" s="304"/>
      <c r="J14" s="304"/>
      <c r="K14" s="304"/>
      <c r="L14" s="304"/>
      <c r="M14" s="304"/>
      <c r="N14" s="304"/>
      <c r="O14" s="304"/>
      <c r="P14" s="304"/>
      <c r="Q14" s="304"/>
      <c r="R14" s="304"/>
      <c r="S14" s="304"/>
      <c r="T14" s="304"/>
    </row>
    <row r="15" spans="1:20" s="7" customFormat="1" ht="15.75" customHeight="1" x14ac:dyDescent="0.2">
      <c r="A15" s="309"/>
      <c r="B15" s="309"/>
      <c r="C15" s="309"/>
      <c r="D15" s="309"/>
      <c r="E15" s="309"/>
      <c r="F15" s="309"/>
      <c r="G15" s="309"/>
      <c r="H15" s="309"/>
      <c r="I15" s="309"/>
      <c r="J15" s="309"/>
      <c r="K15" s="309"/>
      <c r="L15" s="309"/>
      <c r="M15" s="309"/>
      <c r="N15" s="309"/>
      <c r="O15" s="309"/>
      <c r="P15" s="309"/>
      <c r="Q15" s="309"/>
      <c r="R15" s="309"/>
      <c r="S15" s="309"/>
      <c r="T15" s="309"/>
    </row>
    <row r="16" spans="1:20" s="2" customFormat="1" ht="12" x14ac:dyDescent="0.2">
      <c r="A16" s="303" t="str">
        <f>'1. паспорт местоположение'!A15:C15</f>
        <v>Приобретение бороны дисковой двухрядной складной 1 шт.</v>
      </c>
      <c r="B16" s="303"/>
      <c r="C16" s="303"/>
      <c r="D16" s="303"/>
      <c r="E16" s="303"/>
      <c r="F16" s="303"/>
      <c r="G16" s="303"/>
      <c r="H16" s="303"/>
      <c r="I16" s="303"/>
      <c r="J16" s="303"/>
      <c r="K16" s="303"/>
      <c r="L16" s="303"/>
      <c r="M16" s="303"/>
      <c r="N16" s="303"/>
      <c r="O16" s="303"/>
      <c r="P16" s="303"/>
      <c r="Q16" s="303"/>
      <c r="R16" s="303"/>
      <c r="S16" s="303"/>
      <c r="T16" s="303"/>
    </row>
    <row r="17" spans="1:20" s="2" customFormat="1" ht="15" customHeight="1" x14ac:dyDescent="0.2">
      <c r="A17" s="304" t="s">
        <v>5</v>
      </c>
      <c r="B17" s="304"/>
      <c r="C17" s="304"/>
      <c r="D17" s="304"/>
      <c r="E17" s="304"/>
      <c r="F17" s="304"/>
      <c r="G17" s="304"/>
      <c r="H17" s="304"/>
      <c r="I17" s="304"/>
      <c r="J17" s="304"/>
      <c r="K17" s="304"/>
      <c r="L17" s="304"/>
      <c r="M17" s="304"/>
      <c r="N17" s="304"/>
      <c r="O17" s="304"/>
      <c r="P17" s="304"/>
      <c r="Q17" s="304"/>
      <c r="R17" s="304"/>
      <c r="S17" s="304"/>
      <c r="T17" s="304"/>
    </row>
    <row r="18" spans="1:20" s="2" customFormat="1" ht="15" customHeight="1" x14ac:dyDescent="0.2">
      <c r="A18" s="305"/>
      <c r="B18" s="305"/>
      <c r="C18" s="305"/>
      <c r="D18" s="305"/>
      <c r="E18" s="305"/>
      <c r="F18" s="305"/>
      <c r="G18" s="305"/>
      <c r="H18" s="305"/>
      <c r="I18" s="305"/>
      <c r="J18" s="305"/>
      <c r="K18" s="305"/>
      <c r="L18" s="305"/>
      <c r="M18" s="305"/>
      <c r="N18" s="305"/>
      <c r="O18" s="305"/>
      <c r="P18" s="305"/>
      <c r="Q18" s="305"/>
      <c r="R18" s="305"/>
      <c r="S18" s="305"/>
      <c r="T18" s="305"/>
    </row>
    <row r="19" spans="1:20" s="2" customFormat="1" ht="15" customHeight="1" x14ac:dyDescent="0.2">
      <c r="A19" s="322" t="s">
        <v>383</v>
      </c>
      <c r="B19" s="322"/>
      <c r="C19" s="322"/>
      <c r="D19" s="322"/>
      <c r="E19" s="322"/>
      <c r="F19" s="322"/>
      <c r="G19" s="322"/>
      <c r="H19" s="322"/>
      <c r="I19" s="322"/>
      <c r="J19" s="322"/>
      <c r="K19" s="322"/>
      <c r="L19" s="322"/>
      <c r="M19" s="322"/>
      <c r="N19" s="322"/>
      <c r="O19" s="322"/>
      <c r="P19" s="322"/>
      <c r="Q19" s="322"/>
      <c r="R19" s="322"/>
      <c r="S19" s="322"/>
      <c r="T19" s="322"/>
    </row>
    <row r="20" spans="1:20" s="51" customFormat="1" ht="21" customHeight="1" x14ac:dyDescent="0.25">
      <c r="A20" s="323"/>
      <c r="B20" s="323"/>
      <c r="C20" s="323"/>
      <c r="D20" s="323"/>
      <c r="E20" s="323"/>
      <c r="F20" s="323"/>
      <c r="G20" s="323"/>
      <c r="H20" s="323"/>
      <c r="I20" s="323"/>
      <c r="J20" s="323"/>
      <c r="K20" s="323"/>
      <c r="L20" s="323"/>
      <c r="M20" s="323"/>
      <c r="N20" s="323"/>
      <c r="O20" s="323"/>
      <c r="P20" s="323"/>
      <c r="Q20" s="323"/>
      <c r="R20" s="323"/>
      <c r="S20" s="323"/>
      <c r="T20" s="323"/>
    </row>
    <row r="21" spans="1:20" ht="46.5" customHeight="1" x14ac:dyDescent="0.25">
      <c r="A21" s="324" t="s">
        <v>4</v>
      </c>
      <c r="B21" s="327" t="s">
        <v>190</v>
      </c>
      <c r="C21" s="328"/>
      <c r="D21" s="331" t="s">
        <v>120</v>
      </c>
      <c r="E21" s="327" t="s">
        <v>412</v>
      </c>
      <c r="F21" s="328"/>
      <c r="G21" s="327" t="s">
        <v>210</v>
      </c>
      <c r="H21" s="328"/>
      <c r="I21" s="327" t="s">
        <v>119</v>
      </c>
      <c r="J21" s="328"/>
      <c r="K21" s="331" t="s">
        <v>118</v>
      </c>
      <c r="L21" s="327" t="s">
        <v>117</v>
      </c>
      <c r="M21" s="328"/>
      <c r="N21" s="327" t="s">
        <v>408</v>
      </c>
      <c r="O21" s="328"/>
      <c r="P21" s="331" t="s">
        <v>116</v>
      </c>
      <c r="Q21" s="319" t="s">
        <v>115</v>
      </c>
      <c r="R21" s="320"/>
      <c r="S21" s="319" t="s">
        <v>114</v>
      </c>
      <c r="T21" s="321"/>
    </row>
    <row r="22" spans="1:20" ht="204.75" customHeight="1" x14ac:dyDescent="0.25">
      <c r="A22" s="325"/>
      <c r="B22" s="329"/>
      <c r="C22" s="330"/>
      <c r="D22" s="334"/>
      <c r="E22" s="329"/>
      <c r="F22" s="330"/>
      <c r="G22" s="329"/>
      <c r="H22" s="330"/>
      <c r="I22" s="329"/>
      <c r="J22" s="330"/>
      <c r="K22" s="332"/>
      <c r="L22" s="329"/>
      <c r="M22" s="330"/>
      <c r="N22" s="329"/>
      <c r="O22" s="330"/>
      <c r="P22" s="332"/>
      <c r="Q22" s="66" t="s">
        <v>113</v>
      </c>
      <c r="R22" s="66" t="s">
        <v>382</v>
      </c>
      <c r="S22" s="66" t="s">
        <v>112</v>
      </c>
      <c r="T22" s="66" t="s">
        <v>111</v>
      </c>
    </row>
    <row r="23" spans="1:20" ht="51.75" customHeight="1" x14ac:dyDescent="0.25">
      <c r="A23" s="326"/>
      <c r="B23" s="126" t="s">
        <v>109</v>
      </c>
      <c r="C23" s="126" t="s">
        <v>110</v>
      </c>
      <c r="D23" s="332"/>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33" t="s">
        <v>418</v>
      </c>
      <c r="C53" s="333"/>
      <c r="D53" s="333"/>
      <c r="E53" s="333"/>
      <c r="F53" s="333"/>
      <c r="G53" s="333"/>
      <c r="H53" s="333"/>
      <c r="I53" s="333"/>
      <c r="J53" s="333"/>
      <c r="K53" s="333"/>
      <c r="L53" s="333"/>
      <c r="M53" s="333"/>
      <c r="N53" s="333"/>
      <c r="O53" s="333"/>
      <c r="P53" s="333"/>
      <c r="Q53" s="333"/>
      <c r="R53" s="333"/>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8" t="s">
        <v>9</v>
      </c>
      <c r="F7" s="308"/>
      <c r="G7" s="308"/>
      <c r="H7" s="308"/>
      <c r="I7" s="308"/>
      <c r="J7" s="308"/>
      <c r="K7" s="308"/>
      <c r="L7" s="308"/>
      <c r="M7" s="308"/>
      <c r="N7" s="308"/>
      <c r="O7" s="308"/>
      <c r="P7" s="308"/>
      <c r="Q7" s="308"/>
      <c r="R7" s="308"/>
      <c r="S7" s="308"/>
      <c r="T7" s="308"/>
      <c r="U7" s="308"/>
      <c r="V7" s="308"/>
      <c r="W7" s="308"/>
      <c r="X7" s="308"/>
      <c r="Y7" s="308"/>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5" t="s">
        <v>421</v>
      </c>
      <c r="F9" s="335"/>
      <c r="G9" s="335"/>
      <c r="H9" s="335"/>
      <c r="I9" s="335"/>
      <c r="J9" s="335"/>
      <c r="K9" s="335"/>
      <c r="L9" s="335"/>
      <c r="M9" s="335"/>
      <c r="N9" s="335"/>
      <c r="O9" s="335"/>
      <c r="P9" s="335"/>
      <c r="Q9" s="335"/>
      <c r="R9" s="335"/>
      <c r="S9" s="335"/>
      <c r="T9" s="335"/>
      <c r="U9" s="335"/>
      <c r="V9" s="335"/>
      <c r="W9" s="335"/>
      <c r="X9" s="335"/>
      <c r="Y9" s="335"/>
    </row>
    <row r="10" spans="1:27" s="10" customFormat="1" ht="18.75" customHeight="1" x14ac:dyDescent="0.2">
      <c r="E10" s="304" t="s">
        <v>8</v>
      </c>
      <c r="F10" s="304"/>
      <c r="G10" s="304"/>
      <c r="H10" s="304"/>
      <c r="I10" s="304"/>
      <c r="J10" s="304"/>
      <c r="K10" s="304"/>
      <c r="L10" s="304"/>
      <c r="M10" s="304"/>
      <c r="N10" s="304"/>
      <c r="O10" s="304"/>
      <c r="P10" s="304"/>
      <c r="Q10" s="304"/>
      <c r="R10" s="304"/>
      <c r="S10" s="304"/>
      <c r="T10" s="304"/>
      <c r="U10" s="304"/>
      <c r="V10" s="304"/>
      <c r="W10" s="304"/>
      <c r="X10" s="304"/>
      <c r="Y10" s="30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3" t="str">
        <f>'1. паспорт местоположение'!$A$12</f>
        <v>P_00.0103.000103</v>
      </c>
      <c r="F12" s="303"/>
      <c r="G12" s="303"/>
      <c r="H12" s="303"/>
      <c r="I12" s="303"/>
      <c r="J12" s="303"/>
      <c r="K12" s="303"/>
      <c r="L12" s="303"/>
      <c r="M12" s="303"/>
      <c r="N12" s="303"/>
      <c r="O12" s="303"/>
      <c r="P12" s="303"/>
      <c r="Q12" s="303"/>
      <c r="R12" s="303"/>
      <c r="S12" s="303"/>
      <c r="T12" s="303"/>
      <c r="U12" s="303"/>
      <c r="V12" s="303"/>
      <c r="W12" s="303"/>
      <c r="X12" s="303"/>
      <c r="Y12" s="303"/>
    </row>
    <row r="13" spans="1:27" s="10" customFormat="1" ht="18.75" customHeight="1" x14ac:dyDescent="0.2">
      <c r="E13" s="304" t="s">
        <v>7</v>
      </c>
      <c r="F13" s="304"/>
      <c r="G13" s="304"/>
      <c r="H13" s="304"/>
      <c r="I13" s="304"/>
      <c r="J13" s="304"/>
      <c r="K13" s="304"/>
      <c r="L13" s="304"/>
      <c r="M13" s="304"/>
      <c r="N13" s="304"/>
      <c r="O13" s="304"/>
      <c r="P13" s="304"/>
      <c r="Q13" s="304"/>
      <c r="R13" s="304"/>
      <c r="S13" s="304"/>
      <c r="T13" s="304"/>
      <c r="U13" s="304"/>
      <c r="V13" s="304"/>
      <c r="W13" s="304"/>
      <c r="X13" s="304"/>
      <c r="Y13" s="30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3" t="str">
        <f>'1. паспорт местоположение'!$A$15</f>
        <v>Приобретение бороны дисковой двухрядной складной 1 шт.</v>
      </c>
      <c r="E15" s="303"/>
      <c r="F15" s="303"/>
      <c r="G15" s="303"/>
      <c r="H15" s="303"/>
      <c r="I15" s="303"/>
      <c r="J15" s="303"/>
      <c r="K15" s="303"/>
      <c r="L15" s="303"/>
      <c r="M15" s="303"/>
      <c r="N15" s="303"/>
      <c r="O15" s="303"/>
      <c r="P15" s="303"/>
      <c r="Q15" s="303"/>
      <c r="R15" s="303"/>
      <c r="S15" s="303"/>
      <c r="T15" s="303"/>
      <c r="U15" s="303"/>
      <c r="V15" s="303"/>
      <c r="W15" s="303"/>
      <c r="X15" s="303"/>
      <c r="Y15" s="303"/>
    </row>
    <row r="16" spans="1:27" s="2" customFormat="1" ht="15" customHeight="1" x14ac:dyDescent="0.2">
      <c r="E16" s="304" t="s">
        <v>5</v>
      </c>
      <c r="F16" s="304"/>
      <c r="G16" s="304"/>
      <c r="H16" s="304"/>
      <c r="I16" s="304"/>
      <c r="J16" s="304"/>
      <c r="K16" s="304"/>
      <c r="L16" s="304"/>
      <c r="M16" s="304"/>
      <c r="N16" s="304"/>
      <c r="O16" s="304"/>
      <c r="P16" s="304"/>
      <c r="Q16" s="304"/>
      <c r="R16" s="304"/>
      <c r="S16" s="304"/>
      <c r="T16" s="304"/>
      <c r="U16" s="304"/>
      <c r="V16" s="304"/>
      <c r="W16" s="304"/>
      <c r="X16" s="304"/>
      <c r="Y16" s="30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2"/>
      <c r="F18" s="322"/>
      <c r="G18" s="322"/>
      <c r="H18" s="322"/>
      <c r="I18" s="322"/>
      <c r="J18" s="322"/>
      <c r="K18" s="322"/>
      <c r="L18" s="322"/>
      <c r="M18" s="322"/>
      <c r="N18" s="322"/>
      <c r="O18" s="322"/>
      <c r="P18" s="322"/>
      <c r="Q18" s="322"/>
      <c r="R18" s="322"/>
      <c r="S18" s="322"/>
      <c r="T18" s="322"/>
      <c r="U18" s="322"/>
      <c r="V18" s="322"/>
      <c r="W18" s="322"/>
      <c r="X18" s="322"/>
      <c r="Y18" s="322"/>
    </row>
    <row r="19" spans="1:27" ht="25.5" customHeight="1" x14ac:dyDescent="0.25">
      <c r="A19" s="322" t="s">
        <v>385</v>
      </c>
      <c r="B19" s="322"/>
      <c r="C19" s="322"/>
      <c r="D19" s="322"/>
      <c r="E19" s="322"/>
      <c r="F19" s="322"/>
      <c r="G19" s="322"/>
      <c r="H19" s="322"/>
      <c r="I19" s="322"/>
      <c r="J19" s="322"/>
      <c r="K19" s="322"/>
      <c r="L19" s="322"/>
      <c r="M19" s="322"/>
      <c r="N19" s="322"/>
      <c r="O19" s="322"/>
      <c r="P19" s="322"/>
      <c r="Q19" s="322"/>
      <c r="R19" s="322"/>
      <c r="S19" s="322"/>
      <c r="T19" s="322"/>
      <c r="U19" s="322"/>
      <c r="V19" s="322"/>
      <c r="W19" s="322"/>
      <c r="X19" s="322"/>
      <c r="Y19" s="322"/>
      <c r="Z19" s="322"/>
      <c r="AA19" s="322"/>
    </row>
    <row r="20" spans="1:27" s="51" customFormat="1" ht="21" customHeight="1" x14ac:dyDescent="0.25"/>
    <row r="21" spans="1:27" ht="15.75" customHeight="1" x14ac:dyDescent="0.25">
      <c r="A21" s="336" t="s">
        <v>4</v>
      </c>
      <c r="B21" s="338" t="s">
        <v>392</v>
      </c>
      <c r="C21" s="339"/>
      <c r="D21" s="338" t="s">
        <v>394</v>
      </c>
      <c r="E21" s="339"/>
      <c r="F21" s="319" t="s">
        <v>92</v>
      </c>
      <c r="G21" s="321"/>
      <c r="H21" s="321"/>
      <c r="I21" s="320"/>
      <c r="J21" s="336" t="s">
        <v>395</v>
      </c>
      <c r="K21" s="338" t="s">
        <v>396</v>
      </c>
      <c r="L21" s="339"/>
      <c r="M21" s="338" t="s">
        <v>397</v>
      </c>
      <c r="N21" s="339"/>
      <c r="O21" s="338" t="s">
        <v>384</v>
      </c>
      <c r="P21" s="339"/>
      <c r="Q21" s="338" t="s">
        <v>125</v>
      </c>
      <c r="R21" s="339"/>
      <c r="S21" s="336" t="s">
        <v>124</v>
      </c>
      <c r="T21" s="336" t="s">
        <v>398</v>
      </c>
      <c r="U21" s="336" t="s">
        <v>393</v>
      </c>
      <c r="V21" s="338" t="s">
        <v>123</v>
      </c>
      <c r="W21" s="339"/>
      <c r="X21" s="319" t="s">
        <v>115</v>
      </c>
      <c r="Y21" s="321"/>
      <c r="Z21" s="319" t="s">
        <v>114</v>
      </c>
      <c r="AA21" s="321"/>
    </row>
    <row r="22" spans="1:27" ht="216" customHeight="1" x14ac:dyDescent="0.25">
      <c r="A22" s="342"/>
      <c r="B22" s="340"/>
      <c r="C22" s="341"/>
      <c r="D22" s="340"/>
      <c r="E22" s="341"/>
      <c r="F22" s="319" t="s">
        <v>122</v>
      </c>
      <c r="G22" s="320"/>
      <c r="H22" s="319" t="s">
        <v>121</v>
      </c>
      <c r="I22" s="320"/>
      <c r="J22" s="337"/>
      <c r="K22" s="340"/>
      <c r="L22" s="341"/>
      <c r="M22" s="340"/>
      <c r="N22" s="341"/>
      <c r="O22" s="340"/>
      <c r="P22" s="341"/>
      <c r="Q22" s="340"/>
      <c r="R22" s="341"/>
      <c r="S22" s="337"/>
      <c r="T22" s="337"/>
      <c r="U22" s="337"/>
      <c r="V22" s="340"/>
      <c r="W22" s="341"/>
      <c r="X22" s="66" t="s">
        <v>113</v>
      </c>
      <c r="Y22" s="66" t="s">
        <v>382</v>
      </c>
      <c r="Z22" s="66" t="s">
        <v>112</v>
      </c>
      <c r="AA22" s="66" t="s">
        <v>111</v>
      </c>
    </row>
    <row r="23" spans="1:27" ht="60" customHeight="1" x14ac:dyDescent="0.25">
      <c r="A23" s="337"/>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8" t="s">
        <v>9</v>
      </c>
      <c r="B7" s="308"/>
      <c r="C7" s="308"/>
      <c r="D7" s="11"/>
      <c r="E7" s="11"/>
      <c r="F7" s="11"/>
      <c r="G7" s="11"/>
      <c r="H7" s="11"/>
      <c r="I7" s="11"/>
      <c r="J7" s="11"/>
      <c r="K7" s="11"/>
      <c r="L7" s="11"/>
      <c r="M7" s="11"/>
      <c r="N7" s="11"/>
      <c r="O7" s="11"/>
      <c r="P7" s="11"/>
      <c r="Q7" s="11"/>
      <c r="R7" s="11"/>
      <c r="S7" s="11"/>
      <c r="T7" s="11"/>
      <c r="U7" s="11"/>
    </row>
    <row r="8" spans="1:29" s="10" customFormat="1" ht="18.75" x14ac:dyDescent="0.2">
      <c r="A8" s="308"/>
      <c r="B8" s="308"/>
      <c r="C8" s="308"/>
      <c r="D8" s="12"/>
      <c r="E8" s="12"/>
      <c r="F8" s="12"/>
      <c r="G8" s="12"/>
      <c r="H8" s="11"/>
      <c r="I8" s="11"/>
      <c r="J8" s="11"/>
      <c r="K8" s="11"/>
      <c r="L8" s="11"/>
      <c r="M8" s="11"/>
      <c r="N8" s="11"/>
      <c r="O8" s="11"/>
      <c r="P8" s="11"/>
      <c r="Q8" s="11"/>
      <c r="R8" s="11"/>
      <c r="S8" s="11"/>
      <c r="T8" s="11"/>
      <c r="U8" s="11"/>
    </row>
    <row r="9" spans="1:29" s="10" customFormat="1" ht="18.75" x14ac:dyDescent="0.2">
      <c r="A9" s="303" t="str">
        <f>'1. паспорт местоположение'!A9:C9</f>
        <v>Акционерное общество "Электромагистраль"</v>
      </c>
      <c r="B9" s="303"/>
      <c r="C9" s="303"/>
      <c r="D9" s="6"/>
      <c r="E9" s="6"/>
      <c r="F9" s="6"/>
      <c r="G9" s="6"/>
      <c r="H9" s="11"/>
      <c r="I9" s="11"/>
      <c r="J9" s="11"/>
      <c r="K9" s="11"/>
      <c r="L9" s="11"/>
      <c r="M9" s="11"/>
      <c r="N9" s="11"/>
      <c r="O9" s="11"/>
      <c r="P9" s="11"/>
      <c r="Q9" s="11"/>
      <c r="R9" s="11"/>
      <c r="S9" s="11"/>
      <c r="T9" s="11"/>
      <c r="U9" s="11"/>
    </row>
    <row r="10" spans="1:29" s="10" customFormat="1" ht="18.75" x14ac:dyDescent="0.2">
      <c r="A10" s="304" t="s">
        <v>8</v>
      </c>
      <c r="B10" s="304"/>
      <c r="C10" s="304"/>
      <c r="D10" s="4"/>
      <c r="E10" s="4"/>
      <c r="F10" s="4"/>
      <c r="G10" s="4"/>
      <c r="H10" s="11"/>
      <c r="I10" s="11"/>
      <c r="J10" s="11"/>
      <c r="K10" s="11"/>
      <c r="L10" s="11"/>
      <c r="M10" s="11"/>
      <c r="N10" s="11"/>
      <c r="O10" s="11"/>
      <c r="P10" s="11"/>
      <c r="Q10" s="11"/>
      <c r="R10" s="11"/>
      <c r="S10" s="11"/>
      <c r="T10" s="11"/>
      <c r="U10" s="11"/>
    </row>
    <row r="11" spans="1:29" s="10" customFormat="1" ht="18.75" x14ac:dyDescent="0.2">
      <c r="A11" s="308"/>
      <c r="B11" s="308"/>
      <c r="C11" s="308"/>
      <c r="D11" s="12"/>
      <c r="E11" s="12"/>
      <c r="F11" s="12"/>
      <c r="G11" s="12"/>
      <c r="H11" s="11"/>
      <c r="I11" s="11"/>
      <c r="J11" s="11"/>
      <c r="K11" s="11"/>
      <c r="L11" s="11"/>
      <c r="M11" s="11"/>
      <c r="N11" s="11"/>
      <c r="O11" s="11"/>
      <c r="P11" s="11"/>
      <c r="Q11" s="11"/>
      <c r="R11" s="11"/>
      <c r="S11" s="11"/>
      <c r="T11" s="11"/>
      <c r="U11" s="11"/>
    </row>
    <row r="12" spans="1:29" s="10" customFormat="1" ht="18.75" x14ac:dyDescent="0.2">
      <c r="A12" s="303" t="str">
        <f>'1. паспорт местоположение'!A12:C12</f>
        <v>P_00.0103.000103</v>
      </c>
      <c r="B12" s="303"/>
      <c r="C12" s="303"/>
      <c r="D12" s="6"/>
      <c r="E12" s="6"/>
      <c r="F12" s="6"/>
      <c r="G12" s="6"/>
      <c r="H12" s="11"/>
      <c r="I12" s="11"/>
      <c r="J12" s="11"/>
      <c r="K12" s="11"/>
      <c r="L12" s="11"/>
      <c r="M12" s="11"/>
      <c r="N12" s="11"/>
      <c r="O12" s="11"/>
      <c r="P12" s="11"/>
      <c r="Q12" s="11"/>
      <c r="R12" s="11"/>
      <c r="S12" s="11"/>
      <c r="T12" s="11"/>
      <c r="U12" s="11"/>
    </row>
    <row r="13" spans="1:29" s="10" customFormat="1" ht="18.75" x14ac:dyDescent="0.2">
      <c r="A13" s="304" t="s">
        <v>7</v>
      </c>
      <c r="B13" s="304"/>
      <c r="C13" s="30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09"/>
      <c r="B14" s="309"/>
      <c r="C14" s="309"/>
      <c r="D14" s="8"/>
      <c r="E14" s="8"/>
      <c r="F14" s="8"/>
      <c r="G14" s="8"/>
      <c r="H14" s="8"/>
      <c r="I14" s="8"/>
      <c r="J14" s="8"/>
      <c r="K14" s="8"/>
      <c r="L14" s="8"/>
      <c r="M14" s="8"/>
      <c r="N14" s="8"/>
      <c r="O14" s="8"/>
      <c r="P14" s="8"/>
      <c r="Q14" s="8"/>
      <c r="R14" s="8"/>
      <c r="S14" s="8"/>
      <c r="T14" s="8"/>
      <c r="U14" s="8"/>
    </row>
    <row r="15" spans="1:29" s="191" customFormat="1" ht="45.75" customHeight="1" x14ac:dyDescent="0.2">
      <c r="A15" s="343" t="str">
        <f>'1. паспорт местоположение'!A15:C15</f>
        <v>Приобретение бороны дисковой двухрядной складной 1 шт.</v>
      </c>
      <c r="B15" s="343"/>
      <c r="C15" s="343"/>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04" t="s">
        <v>5</v>
      </c>
      <c r="B16" s="304"/>
      <c r="C16" s="304"/>
      <c r="D16" s="4"/>
      <c r="E16" s="4"/>
      <c r="F16" s="4"/>
      <c r="G16" s="4"/>
      <c r="H16" s="4"/>
      <c r="I16" s="4"/>
      <c r="J16" s="4"/>
      <c r="K16" s="4"/>
      <c r="L16" s="4"/>
      <c r="M16" s="4"/>
      <c r="N16" s="4"/>
      <c r="O16" s="4"/>
      <c r="P16" s="4"/>
      <c r="Q16" s="4"/>
      <c r="R16" s="4"/>
      <c r="S16" s="4"/>
      <c r="T16" s="4"/>
      <c r="U16" s="4"/>
    </row>
    <row r="17" spans="1:21" s="2" customFormat="1" ht="15" customHeight="1" x14ac:dyDescent="0.2">
      <c r="A17" s="305"/>
      <c r="B17" s="305"/>
      <c r="C17" s="305"/>
      <c r="D17" s="3"/>
      <c r="E17" s="3"/>
      <c r="F17" s="3"/>
      <c r="G17" s="3"/>
      <c r="H17" s="3"/>
      <c r="I17" s="3"/>
      <c r="J17" s="3"/>
      <c r="K17" s="3"/>
      <c r="L17" s="3"/>
      <c r="M17" s="3"/>
      <c r="N17" s="3"/>
      <c r="O17" s="3"/>
      <c r="P17" s="3"/>
      <c r="Q17" s="3"/>
      <c r="R17" s="3"/>
    </row>
    <row r="18" spans="1:21" s="2" customFormat="1" ht="27.75" customHeight="1" x14ac:dyDescent="0.2">
      <c r="A18" s="306" t="s">
        <v>377</v>
      </c>
      <c r="B18" s="306"/>
      <c r="C18" s="306"/>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520</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521</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522</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523</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524</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525</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45778</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526</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8" t="s">
        <v>9</v>
      </c>
      <c r="B6" s="308"/>
      <c r="C6" s="308"/>
      <c r="D6" s="308"/>
      <c r="E6" s="308"/>
      <c r="F6" s="308"/>
      <c r="G6" s="308"/>
      <c r="H6" s="308"/>
      <c r="I6" s="308"/>
      <c r="J6" s="308"/>
      <c r="K6" s="308"/>
      <c r="L6" s="308"/>
      <c r="M6" s="308"/>
      <c r="N6" s="308"/>
      <c r="O6" s="308"/>
      <c r="P6" s="308"/>
      <c r="Q6" s="308"/>
      <c r="R6" s="308"/>
      <c r="S6" s="308"/>
      <c r="T6" s="308"/>
      <c r="U6" s="308"/>
      <c r="V6" s="308"/>
      <c r="W6" s="308"/>
      <c r="X6" s="308"/>
      <c r="Y6" s="308"/>
      <c r="Z6" s="308"/>
      <c r="AA6" s="121"/>
      <c r="AB6" s="121"/>
    </row>
    <row r="7" spans="1:28" ht="18.75" x14ac:dyDescent="0.25">
      <c r="A7" s="308"/>
      <c r="B7" s="308"/>
      <c r="C7" s="308"/>
      <c r="D7" s="308"/>
      <c r="E7" s="308"/>
      <c r="F7" s="308"/>
      <c r="G7" s="308"/>
      <c r="H7" s="308"/>
      <c r="I7" s="308"/>
      <c r="J7" s="308"/>
      <c r="K7" s="308"/>
      <c r="L7" s="308"/>
      <c r="M7" s="308"/>
      <c r="N7" s="308"/>
      <c r="O7" s="308"/>
      <c r="P7" s="308"/>
      <c r="Q7" s="308"/>
      <c r="R7" s="308"/>
      <c r="S7" s="308"/>
      <c r="T7" s="308"/>
      <c r="U7" s="308"/>
      <c r="V7" s="308"/>
      <c r="W7" s="308"/>
      <c r="X7" s="308"/>
      <c r="Y7" s="308"/>
      <c r="Z7" s="308"/>
      <c r="AA7" s="121"/>
      <c r="AB7" s="121"/>
    </row>
    <row r="8" spans="1:28" x14ac:dyDescent="0.25">
      <c r="A8" s="303" t="str">
        <f>'1. паспорт местоположение'!A9:C9</f>
        <v>Акционерное общество "Электромагистраль"</v>
      </c>
      <c r="B8" s="303"/>
      <c r="C8" s="303"/>
      <c r="D8" s="303"/>
      <c r="E8" s="303"/>
      <c r="F8" s="303"/>
      <c r="G8" s="303"/>
      <c r="H8" s="303"/>
      <c r="I8" s="303"/>
      <c r="J8" s="303"/>
      <c r="K8" s="303"/>
      <c r="L8" s="303"/>
      <c r="M8" s="303"/>
      <c r="N8" s="303"/>
      <c r="O8" s="303"/>
      <c r="P8" s="303"/>
      <c r="Q8" s="303"/>
      <c r="R8" s="303"/>
      <c r="S8" s="303"/>
      <c r="T8" s="303"/>
      <c r="U8" s="303"/>
      <c r="V8" s="303"/>
      <c r="W8" s="303"/>
      <c r="X8" s="303"/>
      <c r="Y8" s="303"/>
      <c r="Z8" s="303"/>
      <c r="AA8" s="122"/>
      <c r="AB8" s="122"/>
    </row>
    <row r="9" spans="1:28" ht="15.75" x14ac:dyDescent="0.25">
      <c r="A9" s="304" t="s">
        <v>8</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123"/>
      <c r="AB9" s="123"/>
    </row>
    <row r="10" spans="1:28" ht="18.75" x14ac:dyDescent="0.25">
      <c r="A10" s="308"/>
      <c r="B10" s="308"/>
      <c r="C10" s="308"/>
      <c r="D10" s="308"/>
      <c r="E10" s="308"/>
      <c r="F10" s="308"/>
      <c r="G10" s="308"/>
      <c r="H10" s="308"/>
      <c r="I10" s="308"/>
      <c r="J10" s="308"/>
      <c r="K10" s="308"/>
      <c r="L10" s="308"/>
      <c r="M10" s="308"/>
      <c r="N10" s="308"/>
      <c r="O10" s="308"/>
      <c r="P10" s="308"/>
      <c r="Q10" s="308"/>
      <c r="R10" s="308"/>
      <c r="S10" s="308"/>
      <c r="T10" s="308"/>
      <c r="U10" s="308"/>
      <c r="V10" s="308"/>
      <c r="W10" s="308"/>
      <c r="X10" s="308"/>
      <c r="Y10" s="308"/>
      <c r="Z10" s="308"/>
      <c r="AA10" s="121"/>
      <c r="AB10" s="121"/>
    </row>
    <row r="11" spans="1:28" x14ac:dyDescent="0.25">
      <c r="A11" s="303" t="str">
        <f>'1. паспорт местоположение'!A12:C12</f>
        <v>P_00.0103.000103</v>
      </c>
      <c r="B11" s="303"/>
      <c r="C11" s="303"/>
      <c r="D11" s="303"/>
      <c r="E11" s="303"/>
      <c r="F11" s="303"/>
      <c r="G11" s="303"/>
      <c r="H11" s="303"/>
      <c r="I11" s="303"/>
      <c r="J11" s="303"/>
      <c r="K11" s="303"/>
      <c r="L11" s="303"/>
      <c r="M11" s="303"/>
      <c r="N11" s="303"/>
      <c r="O11" s="303"/>
      <c r="P11" s="303"/>
      <c r="Q11" s="303"/>
      <c r="R11" s="303"/>
      <c r="S11" s="303"/>
      <c r="T11" s="303"/>
      <c r="U11" s="303"/>
      <c r="V11" s="303"/>
      <c r="W11" s="303"/>
      <c r="X11" s="303"/>
      <c r="Y11" s="303"/>
      <c r="Z11" s="303"/>
      <c r="AA11" s="122"/>
      <c r="AB11" s="122"/>
    </row>
    <row r="12" spans="1:28" ht="15.75" x14ac:dyDescent="0.25">
      <c r="A12" s="304" t="s">
        <v>7</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123"/>
      <c r="AB12" s="123"/>
    </row>
    <row r="13" spans="1:28" ht="18.75" x14ac:dyDescent="0.25">
      <c r="A13" s="309"/>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9"/>
      <c r="AB13" s="9"/>
    </row>
    <row r="14" spans="1:28" x14ac:dyDescent="0.25">
      <c r="A14" s="303" t="str">
        <f>'1. паспорт местоположение'!A15:C15</f>
        <v>Приобретение бороны дисковой двухрядной складной 1 шт.</v>
      </c>
      <c r="B14" s="303"/>
      <c r="C14" s="303"/>
      <c r="D14" s="303"/>
      <c r="E14" s="303"/>
      <c r="F14" s="303"/>
      <c r="G14" s="303"/>
      <c r="H14" s="303"/>
      <c r="I14" s="303"/>
      <c r="J14" s="303"/>
      <c r="K14" s="303"/>
      <c r="L14" s="303"/>
      <c r="M14" s="303"/>
      <c r="N14" s="303"/>
      <c r="O14" s="303"/>
      <c r="P14" s="303"/>
      <c r="Q14" s="303"/>
      <c r="R14" s="303"/>
      <c r="S14" s="303"/>
      <c r="T14" s="303"/>
      <c r="U14" s="303"/>
      <c r="V14" s="303"/>
      <c r="W14" s="303"/>
      <c r="X14" s="303"/>
      <c r="Y14" s="303"/>
      <c r="Z14" s="303"/>
      <c r="AA14" s="122"/>
      <c r="AB14" s="122"/>
    </row>
    <row r="15" spans="1:28" ht="15.75" x14ac:dyDescent="0.25">
      <c r="A15" s="304" t="s">
        <v>5</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123"/>
      <c r="AB15" s="123"/>
    </row>
    <row r="16" spans="1:28" x14ac:dyDescent="0.25">
      <c r="A16" s="344"/>
      <c r="B16" s="344"/>
      <c r="C16" s="344"/>
      <c r="D16" s="344"/>
      <c r="E16" s="344"/>
      <c r="F16" s="344"/>
      <c r="G16" s="344"/>
      <c r="H16" s="344"/>
      <c r="I16" s="344"/>
      <c r="J16" s="344"/>
      <c r="K16" s="344"/>
      <c r="L16" s="344"/>
      <c r="M16" s="344"/>
      <c r="N16" s="344"/>
      <c r="O16" s="344"/>
      <c r="P16" s="344"/>
      <c r="Q16" s="344"/>
      <c r="R16" s="344"/>
      <c r="S16" s="344"/>
      <c r="T16" s="344"/>
      <c r="U16" s="344"/>
      <c r="V16" s="344"/>
      <c r="W16" s="344"/>
      <c r="X16" s="344"/>
      <c r="Y16" s="344"/>
      <c r="Z16" s="344"/>
      <c r="AA16" s="131"/>
      <c r="AB16" s="131"/>
    </row>
    <row r="17" spans="1:28" x14ac:dyDescent="0.25">
      <c r="A17" s="344"/>
      <c r="B17" s="344"/>
      <c r="C17" s="344"/>
      <c r="D17" s="344"/>
      <c r="E17" s="344"/>
      <c r="F17" s="344"/>
      <c r="G17" s="344"/>
      <c r="H17" s="344"/>
      <c r="I17" s="344"/>
      <c r="J17" s="344"/>
      <c r="K17" s="344"/>
      <c r="L17" s="344"/>
      <c r="M17" s="344"/>
      <c r="N17" s="344"/>
      <c r="O17" s="344"/>
      <c r="P17" s="344"/>
      <c r="Q17" s="344"/>
      <c r="R17" s="344"/>
      <c r="S17" s="344"/>
      <c r="T17" s="344"/>
      <c r="U17" s="344"/>
      <c r="V17" s="344"/>
      <c r="W17" s="344"/>
      <c r="X17" s="344"/>
      <c r="Y17" s="344"/>
      <c r="Z17" s="344"/>
      <c r="AA17" s="131"/>
      <c r="AB17" s="131"/>
    </row>
    <row r="18" spans="1:28" x14ac:dyDescent="0.25">
      <c r="A18" s="344"/>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c r="AA18" s="131"/>
      <c r="AB18" s="131"/>
    </row>
    <row r="19" spans="1:28" x14ac:dyDescent="0.25">
      <c r="A19" s="344"/>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131"/>
      <c r="AB19" s="131"/>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2"/>
      <c r="AB20" s="132"/>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2"/>
      <c r="AB21" s="132"/>
    </row>
    <row r="22" spans="1:28" x14ac:dyDescent="0.25">
      <c r="A22" s="346" t="s">
        <v>409</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3"/>
      <c r="AB22" s="133"/>
    </row>
    <row r="23" spans="1:28" ht="32.25" customHeight="1" x14ac:dyDescent="0.25">
      <c r="A23" s="348" t="s">
        <v>295</v>
      </c>
      <c r="B23" s="349"/>
      <c r="C23" s="349"/>
      <c r="D23" s="349"/>
      <c r="E23" s="349"/>
      <c r="F23" s="349"/>
      <c r="G23" s="349"/>
      <c r="H23" s="349"/>
      <c r="I23" s="349"/>
      <c r="J23" s="349"/>
      <c r="K23" s="349"/>
      <c r="L23" s="350"/>
      <c r="M23" s="347" t="s">
        <v>296</v>
      </c>
      <c r="N23" s="347"/>
      <c r="O23" s="347"/>
      <c r="P23" s="347"/>
      <c r="Q23" s="347"/>
      <c r="R23" s="347"/>
      <c r="S23" s="347"/>
      <c r="T23" s="347"/>
      <c r="U23" s="347"/>
      <c r="V23" s="347"/>
      <c r="W23" s="347"/>
      <c r="X23" s="347"/>
      <c r="Y23" s="347"/>
      <c r="Z23" s="347"/>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8" t="s">
        <v>9</v>
      </c>
      <c r="B7" s="308"/>
      <c r="C7" s="308"/>
      <c r="D7" s="308"/>
      <c r="E7" s="308"/>
      <c r="F7" s="308"/>
      <c r="G7" s="308"/>
      <c r="H7" s="308"/>
      <c r="I7" s="308"/>
      <c r="J7" s="308"/>
      <c r="K7" s="308"/>
      <c r="L7" s="308"/>
      <c r="M7" s="308"/>
      <c r="N7" s="308"/>
      <c r="O7" s="308"/>
      <c r="P7" s="11"/>
      <c r="Q7" s="11"/>
      <c r="R7" s="11"/>
      <c r="S7" s="11"/>
      <c r="T7" s="11"/>
      <c r="U7" s="11"/>
      <c r="V7" s="11"/>
      <c r="W7" s="11"/>
      <c r="X7" s="11"/>
      <c r="Y7" s="11"/>
      <c r="Z7" s="11"/>
    </row>
    <row r="8" spans="1:28" s="10" customFormat="1" ht="18.75" x14ac:dyDescent="0.2">
      <c r="A8" s="308"/>
      <c r="B8" s="308"/>
      <c r="C8" s="308"/>
      <c r="D8" s="308"/>
      <c r="E8" s="308"/>
      <c r="F8" s="308"/>
      <c r="G8" s="308"/>
      <c r="H8" s="308"/>
      <c r="I8" s="308"/>
      <c r="J8" s="308"/>
      <c r="K8" s="308"/>
      <c r="L8" s="308"/>
      <c r="M8" s="308"/>
      <c r="N8" s="308"/>
      <c r="O8" s="308"/>
      <c r="P8" s="11"/>
      <c r="Q8" s="11"/>
      <c r="R8" s="11"/>
      <c r="S8" s="11"/>
      <c r="T8" s="11"/>
      <c r="U8" s="11"/>
      <c r="V8" s="11"/>
      <c r="W8" s="11"/>
      <c r="X8" s="11"/>
      <c r="Y8" s="11"/>
      <c r="Z8" s="11"/>
    </row>
    <row r="9" spans="1:28" s="10" customFormat="1" ht="18.75" x14ac:dyDescent="0.2">
      <c r="A9" s="303" t="str">
        <f>'1. паспорт местоположение'!A9:C9</f>
        <v>Акционерное общество "Электромагистраль"</v>
      </c>
      <c r="B9" s="303"/>
      <c r="C9" s="303"/>
      <c r="D9" s="303"/>
      <c r="E9" s="303"/>
      <c r="F9" s="303"/>
      <c r="G9" s="303"/>
      <c r="H9" s="303"/>
      <c r="I9" s="303"/>
      <c r="J9" s="303"/>
      <c r="K9" s="303"/>
      <c r="L9" s="303"/>
      <c r="M9" s="303"/>
      <c r="N9" s="303"/>
      <c r="O9" s="303"/>
      <c r="P9" s="11"/>
      <c r="Q9" s="11"/>
      <c r="R9" s="11"/>
      <c r="S9" s="11"/>
      <c r="T9" s="11"/>
      <c r="U9" s="11"/>
      <c r="V9" s="11"/>
      <c r="W9" s="11"/>
      <c r="X9" s="11"/>
      <c r="Y9" s="11"/>
      <c r="Z9" s="11"/>
    </row>
    <row r="10" spans="1:28" s="10" customFormat="1" ht="18.75" x14ac:dyDescent="0.2">
      <c r="A10" s="304" t="s">
        <v>8</v>
      </c>
      <c r="B10" s="304"/>
      <c r="C10" s="304"/>
      <c r="D10" s="304"/>
      <c r="E10" s="304"/>
      <c r="F10" s="304"/>
      <c r="G10" s="304"/>
      <c r="H10" s="304"/>
      <c r="I10" s="304"/>
      <c r="J10" s="304"/>
      <c r="K10" s="304"/>
      <c r="L10" s="304"/>
      <c r="M10" s="304"/>
      <c r="N10" s="304"/>
      <c r="O10" s="304"/>
      <c r="P10" s="11"/>
      <c r="Q10" s="11"/>
      <c r="R10" s="11"/>
      <c r="S10" s="11"/>
      <c r="T10" s="11"/>
      <c r="U10" s="11"/>
      <c r="V10" s="11"/>
      <c r="W10" s="11"/>
      <c r="X10" s="11"/>
      <c r="Y10" s="11"/>
      <c r="Z10" s="11"/>
    </row>
    <row r="11" spans="1:28" s="10" customFormat="1" ht="18.75" x14ac:dyDescent="0.2">
      <c r="A11" s="308"/>
      <c r="B11" s="308"/>
      <c r="C11" s="308"/>
      <c r="D11" s="308"/>
      <c r="E11" s="308"/>
      <c r="F11" s="308"/>
      <c r="G11" s="308"/>
      <c r="H11" s="308"/>
      <c r="I11" s="308"/>
      <c r="J11" s="308"/>
      <c r="K11" s="308"/>
      <c r="L11" s="308"/>
      <c r="M11" s="308"/>
      <c r="N11" s="308"/>
      <c r="O11" s="308"/>
      <c r="P11" s="11"/>
      <c r="Q11" s="11"/>
      <c r="R11" s="11"/>
      <c r="S11" s="11"/>
      <c r="T11" s="11"/>
      <c r="U11" s="11"/>
      <c r="V11" s="11"/>
      <c r="W11" s="11"/>
      <c r="X11" s="11"/>
      <c r="Y11" s="11"/>
      <c r="Z11" s="11"/>
    </row>
    <row r="12" spans="1:28" s="10" customFormat="1" ht="18.75" x14ac:dyDescent="0.2">
      <c r="A12" s="303" t="str">
        <f>'1. паспорт местоположение'!A12:C12</f>
        <v>P_00.0103.000103</v>
      </c>
      <c r="B12" s="303"/>
      <c r="C12" s="303"/>
      <c r="D12" s="303"/>
      <c r="E12" s="303"/>
      <c r="F12" s="303"/>
      <c r="G12" s="303"/>
      <c r="H12" s="303"/>
      <c r="I12" s="303"/>
      <c r="J12" s="303"/>
      <c r="K12" s="303"/>
      <c r="L12" s="303"/>
      <c r="M12" s="303"/>
      <c r="N12" s="303"/>
      <c r="O12" s="303"/>
      <c r="P12" s="11"/>
      <c r="Q12" s="11"/>
      <c r="R12" s="11"/>
      <c r="S12" s="11"/>
      <c r="T12" s="11"/>
      <c r="U12" s="11"/>
      <c r="V12" s="11"/>
      <c r="W12" s="11"/>
      <c r="X12" s="11"/>
      <c r="Y12" s="11"/>
      <c r="Z12" s="11"/>
    </row>
    <row r="13" spans="1:28" s="10" customFormat="1" ht="18.75" x14ac:dyDescent="0.2">
      <c r="A13" s="304" t="str">
        <f>'1. паспорт местоположение'!A15:C15</f>
        <v>Приобретение бороны дисковой двухрядной складной 1 шт.</v>
      </c>
      <c r="B13" s="304"/>
      <c r="C13" s="304"/>
      <c r="D13" s="304"/>
      <c r="E13" s="304"/>
      <c r="F13" s="304"/>
      <c r="G13" s="304"/>
      <c r="H13" s="304"/>
      <c r="I13" s="304"/>
      <c r="J13" s="304"/>
      <c r="K13" s="304"/>
      <c r="L13" s="304"/>
      <c r="M13" s="304"/>
      <c r="N13" s="304"/>
      <c r="O13" s="304"/>
      <c r="P13" s="11"/>
      <c r="Q13" s="11"/>
      <c r="R13" s="11"/>
      <c r="S13" s="11"/>
      <c r="T13" s="11"/>
      <c r="U13" s="11"/>
      <c r="V13" s="11"/>
      <c r="W13" s="11"/>
      <c r="X13" s="11"/>
      <c r="Y13" s="11"/>
      <c r="Z13" s="11"/>
    </row>
    <row r="14" spans="1:28" s="7" customFormat="1" ht="15.75" customHeight="1" x14ac:dyDescent="0.2">
      <c r="A14" s="309"/>
      <c r="B14" s="309"/>
      <c r="C14" s="309"/>
      <c r="D14" s="309"/>
      <c r="E14" s="309"/>
      <c r="F14" s="309"/>
      <c r="G14" s="309"/>
      <c r="H14" s="309"/>
      <c r="I14" s="309"/>
      <c r="J14" s="309"/>
      <c r="K14" s="309"/>
      <c r="L14" s="309"/>
      <c r="M14" s="309"/>
      <c r="N14" s="309"/>
      <c r="O14" s="309"/>
      <c r="P14" s="8"/>
      <c r="Q14" s="8"/>
      <c r="R14" s="8"/>
      <c r="S14" s="8"/>
      <c r="T14" s="8"/>
      <c r="U14" s="8"/>
      <c r="V14" s="8"/>
      <c r="W14" s="8"/>
      <c r="X14" s="8"/>
      <c r="Y14" s="8"/>
      <c r="Z14" s="8"/>
    </row>
    <row r="15" spans="1:28" s="2" customFormat="1" ht="12" x14ac:dyDescent="0.2">
      <c r="A15" s="303" t="s">
        <v>6</v>
      </c>
      <c r="B15" s="303"/>
      <c r="C15" s="303"/>
      <c r="D15" s="303"/>
      <c r="E15" s="303"/>
      <c r="F15" s="303"/>
      <c r="G15" s="303"/>
      <c r="H15" s="303"/>
      <c r="I15" s="303"/>
      <c r="J15" s="303"/>
      <c r="K15" s="303"/>
      <c r="L15" s="303"/>
      <c r="M15" s="303"/>
      <c r="N15" s="303"/>
      <c r="O15" s="303"/>
      <c r="P15" s="6"/>
      <c r="Q15" s="6"/>
      <c r="R15" s="6"/>
      <c r="S15" s="6"/>
      <c r="T15" s="6"/>
      <c r="U15" s="6"/>
      <c r="V15" s="6"/>
      <c r="W15" s="6"/>
      <c r="X15" s="6"/>
      <c r="Y15" s="6"/>
      <c r="Z15" s="6"/>
    </row>
    <row r="16" spans="1:28" s="2" customFormat="1" ht="15" customHeight="1" x14ac:dyDescent="0.2">
      <c r="A16" s="304" t="s">
        <v>5</v>
      </c>
      <c r="B16" s="304"/>
      <c r="C16" s="304"/>
      <c r="D16" s="304"/>
      <c r="E16" s="304"/>
      <c r="F16" s="304"/>
      <c r="G16" s="304"/>
      <c r="H16" s="304"/>
      <c r="I16" s="304"/>
      <c r="J16" s="304"/>
      <c r="K16" s="304"/>
      <c r="L16" s="304"/>
      <c r="M16" s="304"/>
      <c r="N16" s="304"/>
      <c r="O16" s="304"/>
      <c r="P16" s="4"/>
      <c r="Q16" s="4"/>
      <c r="R16" s="4"/>
      <c r="S16" s="4"/>
      <c r="T16" s="4"/>
      <c r="U16" s="4"/>
      <c r="V16" s="4"/>
      <c r="W16" s="4"/>
      <c r="X16" s="4"/>
      <c r="Y16" s="4"/>
      <c r="Z16" s="4"/>
    </row>
    <row r="17" spans="1:26" s="2" customFormat="1" ht="15" customHeight="1" x14ac:dyDescent="0.2">
      <c r="A17" s="305"/>
      <c r="B17" s="305"/>
      <c r="C17" s="305"/>
      <c r="D17" s="305"/>
      <c r="E17" s="305"/>
      <c r="F17" s="305"/>
      <c r="G17" s="305"/>
      <c r="H17" s="305"/>
      <c r="I17" s="305"/>
      <c r="J17" s="305"/>
      <c r="K17" s="305"/>
      <c r="L17" s="305"/>
      <c r="M17" s="305"/>
      <c r="N17" s="305"/>
      <c r="O17" s="305"/>
      <c r="P17" s="3"/>
      <c r="Q17" s="3"/>
      <c r="R17" s="3"/>
      <c r="S17" s="3"/>
      <c r="T17" s="3"/>
      <c r="U17" s="3"/>
      <c r="V17" s="3"/>
      <c r="W17" s="3"/>
    </row>
    <row r="18" spans="1:26" s="2" customFormat="1" ht="91.5" customHeight="1" x14ac:dyDescent="0.2">
      <c r="A18" s="354" t="s">
        <v>386</v>
      </c>
      <c r="B18" s="354"/>
      <c r="C18" s="354"/>
      <c r="D18" s="354"/>
      <c r="E18" s="354"/>
      <c r="F18" s="354"/>
      <c r="G18" s="354"/>
      <c r="H18" s="354"/>
      <c r="I18" s="354"/>
      <c r="J18" s="354"/>
      <c r="K18" s="354"/>
      <c r="L18" s="354"/>
      <c r="M18" s="354"/>
      <c r="N18" s="354"/>
      <c r="O18" s="354"/>
      <c r="P18" s="5"/>
      <c r="Q18" s="5"/>
      <c r="R18" s="5"/>
      <c r="S18" s="5"/>
      <c r="T18" s="5"/>
      <c r="U18" s="5"/>
      <c r="V18" s="5"/>
      <c r="W18" s="5"/>
      <c r="X18" s="5"/>
      <c r="Y18" s="5"/>
      <c r="Z18" s="5"/>
    </row>
    <row r="19" spans="1:26" s="2" customFormat="1" ht="78" customHeight="1" x14ac:dyDescent="0.2">
      <c r="A19" s="310" t="s">
        <v>4</v>
      </c>
      <c r="B19" s="310" t="s">
        <v>86</v>
      </c>
      <c r="C19" s="310" t="s">
        <v>85</v>
      </c>
      <c r="D19" s="310" t="s">
        <v>74</v>
      </c>
      <c r="E19" s="351" t="s">
        <v>84</v>
      </c>
      <c r="F19" s="352"/>
      <c r="G19" s="352"/>
      <c r="H19" s="352"/>
      <c r="I19" s="353"/>
      <c r="J19" s="310" t="s">
        <v>83</v>
      </c>
      <c r="K19" s="310"/>
      <c r="L19" s="310"/>
      <c r="M19" s="310"/>
      <c r="N19" s="310"/>
      <c r="O19" s="310"/>
      <c r="P19" s="3"/>
      <c r="Q19" s="3"/>
      <c r="R19" s="3"/>
      <c r="S19" s="3"/>
      <c r="T19" s="3"/>
      <c r="U19" s="3"/>
      <c r="V19" s="3"/>
      <c r="W19" s="3"/>
    </row>
    <row r="20" spans="1:26" s="2" customFormat="1" ht="51" customHeight="1" x14ac:dyDescent="0.2">
      <c r="A20" s="310"/>
      <c r="B20" s="310"/>
      <c r="C20" s="310"/>
      <c r="D20" s="310"/>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8" t="s">
        <v>9</v>
      </c>
      <c r="B7" s="308"/>
      <c r="C7" s="308"/>
      <c r="D7" s="308"/>
      <c r="E7" s="308"/>
      <c r="F7" s="308"/>
      <c r="G7" s="308"/>
      <c r="H7" s="308"/>
      <c r="I7" s="308"/>
      <c r="J7" s="308"/>
      <c r="K7" s="308"/>
      <c r="L7" s="308"/>
      <c r="M7" s="308"/>
      <c r="N7" s="308"/>
      <c r="O7" s="308"/>
      <c r="P7" s="308"/>
      <c r="Q7" s="308"/>
      <c r="R7" s="308"/>
      <c r="S7" s="308"/>
      <c r="T7" s="308"/>
      <c r="U7" s="308"/>
      <c r="V7" s="308"/>
      <c r="W7" s="308"/>
      <c r="X7" s="308"/>
      <c r="Y7" s="308"/>
      <c r="Z7" s="308"/>
      <c r="AA7" s="308"/>
      <c r="AB7" s="308"/>
      <c r="AC7" s="308"/>
      <c r="AD7" s="308"/>
      <c r="AE7" s="308"/>
      <c r="AF7" s="308"/>
      <c r="AG7" s="308"/>
      <c r="AH7" s="308"/>
      <c r="AI7" s="308"/>
      <c r="AJ7" s="308"/>
      <c r="AK7" s="308"/>
      <c r="AL7" s="308"/>
      <c r="AM7" s="308"/>
      <c r="AN7" s="308"/>
      <c r="AO7" s="308"/>
      <c r="AP7" s="308"/>
      <c r="AQ7" s="308"/>
      <c r="AR7" s="308"/>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3" t="str">
        <f>'1. паспорт местоположение'!A9:C9</f>
        <v>Акционерное общество "Электромагистраль"</v>
      </c>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c r="AP9" s="303"/>
      <c r="AQ9" s="303"/>
      <c r="AR9" s="303"/>
    </row>
    <row r="10" spans="1:44" s="10" customFormat="1" ht="18.75" customHeight="1" x14ac:dyDescent="0.2">
      <c r="A10" s="304" t="s">
        <v>8</v>
      </c>
      <c r="B10" s="304"/>
      <c r="C10" s="304"/>
      <c r="D10" s="304"/>
      <c r="E10" s="304"/>
      <c r="F10" s="304"/>
      <c r="G10" s="304"/>
      <c r="H10" s="304"/>
      <c r="I10" s="304"/>
      <c r="J10" s="304"/>
      <c r="K10" s="304"/>
      <c r="L10" s="304"/>
      <c r="M10" s="304"/>
      <c r="N10" s="304"/>
      <c r="O10" s="304"/>
      <c r="P10" s="304"/>
      <c r="Q10" s="304"/>
      <c r="R10" s="304"/>
      <c r="S10" s="304"/>
      <c r="T10" s="304"/>
      <c r="U10" s="304"/>
      <c r="V10" s="304"/>
      <c r="W10" s="304"/>
      <c r="X10" s="304"/>
      <c r="Y10" s="304"/>
      <c r="Z10" s="304"/>
      <c r="AA10" s="304"/>
      <c r="AB10" s="304"/>
      <c r="AC10" s="304"/>
      <c r="AD10" s="304"/>
      <c r="AE10" s="304"/>
      <c r="AF10" s="304"/>
      <c r="AG10" s="304"/>
      <c r="AH10" s="304"/>
      <c r="AI10" s="304"/>
      <c r="AJ10" s="304"/>
      <c r="AK10" s="304"/>
      <c r="AL10" s="304"/>
      <c r="AM10" s="304"/>
      <c r="AN10" s="304"/>
      <c r="AO10" s="304"/>
      <c r="AP10" s="304"/>
      <c r="AQ10" s="304"/>
      <c r="AR10" s="30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3" t="str">
        <f>'1. паспорт местоположение'!A12:C12</f>
        <v>P_00.0103.000103</v>
      </c>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3"/>
      <c r="AH12" s="303"/>
      <c r="AI12" s="303"/>
      <c r="AJ12" s="303"/>
      <c r="AK12" s="303"/>
      <c r="AL12" s="303"/>
      <c r="AM12" s="303"/>
      <c r="AN12" s="303"/>
      <c r="AO12" s="303"/>
      <c r="AP12" s="303"/>
      <c r="AQ12" s="303"/>
      <c r="AR12" s="303"/>
    </row>
    <row r="13" spans="1:44" s="10" customFormat="1" ht="18.75" customHeight="1" x14ac:dyDescent="0.2">
      <c r="A13" s="304" t="s">
        <v>7</v>
      </c>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304"/>
      <c r="AB13" s="304"/>
      <c r="AC13" s="304"/>
      <c r="AD13" s="304"/>
      <c r="AE13" s="304"/>
      <c r="AF13" s="304"/>
      <c r="AG13" s="304"/>
      <c r="AH13" s="304"/>
      <c r="AI13" s="304"/>
      <c r="AJ13" s="304"/>
      <c r="AK13" s="304"/>
      <c r="AL13" s="304"/>
      <c r="AM13" s="304"/>
      <c r="AN13" s="304"/>
      <c r="AO13" s="304"/>
      <c r="AP13" s="304"/>
      <c r="AQ13" s="304"/>
      <c r="AR13" s="30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0" t="str">
        <f>'1. паспорт местоположение'!A15:C15</f>
        <v>Приобретение бороны дисковой двухрядной складной 1 шт.</v>
      </c>
      <c r="B15" s="360"/>
      <c r="C15" s="360"/>
      <c r="D15" s="360"/>
      <c r="E15" s="360"/>
      <c r="F15" s="360"/>
      <c r="G15" s="360"/>
      <c r="H15" s="360"/>
      <c r="I15" s="360"/>
      <c r="J15" s="360"/>
      <c r="K15" s="360"/>
      <c r="L15" s="360"/>
      <c r="M15" s="360"/>
      <c r="N15" s="360"/>
      <c r="O15" s="360"/>
      <c r="P15" s="360"/>
      <c r="Q15" s="360"/>
      <c r="R15" s="360"/>
      <c r="S15" s="360"/>
      <c r="T15" s="360"/>
      <c r="U15" s="360"/>
      <c r="V15" s="360"/>
      <c r="W15" s="360"/>
      <c r="X15" s="360"/>
      <c r="Y15" s="360"/>
      <c r="Z15" s="360"/>
      <c r="AA15" s="360"/>
      <c r="AB15" s="360"/>
      <c r="AC15" s="360"/>
      <c r="AD15" s="360"/>
      <c r="AE15" s="360"/>
      <c r="AF15" s="360"/>
      <c r="AG15" s="360"/>
      <c r="AH15" s="360"/>
      <c r="AI15" s="360"/>
      <c r="AJ15" s="360"/>
      <c r="AK15" s="360"/>
      <c r="AL15" s="360"/>
      <c r="AM15" s="360"/>
      <c r="AN15" s="360"/>
      <c r="AO15" s="360"/>
      <c r="AP15" s="360"/>
      <c r="AQ15" s="360"/>
      <c r="AR15" s="360"/>
    </row>
    <row r="16" spans="1:44" s="2" customFormat="1" ht="15" customHeight="1" x14ac:dyDescent="0.2">
      <c r="A16" s="304" t="s">
        <v>5</v>
      </c>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4"/>
      <c r="AB16" s="304"/>
      <c r="AC16" s="304"/>
      <c r="AD16" s="304"/>
      <c r="AE16" s="304"/>
      <c r="AF16" s="304"/>
      <c r="AG16" s="304"/>
      <c r="AH16" s="304"/>
      <c r="AI16" s="304"/>
      <c r="AJ16" s="304"/>
      <c r="AK16" s="304"/>
      <c r="AL16" s="304"/>
      <c r="AM16" s="304"/>
      <c r="AN16" s="304"/>
      <c r="AO16" s="304"/>
      <c r="AP16" s="304"/>
      <c r="AQ16" s="304"/>
      <c r="AR16" s="30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2" t="s">
        <v>387</v>
      </c>
      <c r="B18" s="322"/>
      <c r="C18" s="322"/>
      <c r="D18" s="322"/>
      <c r="E18" s="322"/>
      <c r="F18" s="322"/>
      <c r="G18" s="322"/>
      <c r="H18" s="322"/>
      <c r="I18" s="322"/>
      <c r="J18" s="322"/>
      <c r="K18" s="322"/>
      <c r="L18" s="322"/>
      <c r="M18" s="322"/>
      <c r="N18" s="322"/>
      <c r="O18" s="322"/>
      <c r="P18" s="322"/>
      <c r="Q18" s="322"/>
      <c r="R18" s="322"/>
      <c r="S18" s="322"/>
      <c r="T18" s="322"/>
      <c r="U18" s="322"/>
      <c r="V18" s="322"/>
      <c r="W18" s="322"/>
      <c r="X18" s="322"/>
      <c r="Y18" s="322"/>
      <c r="Z18" s="322"/>
      <c r="AA18" s="322"/>
      <c r="AB18" s="322"/>
      <c r="AC18" s="322"/>
      <c r="AD18" s="322"/>
      <c r="AE18" s="322"/>
      <c r="AF18" s="322"/>
      <c r="AG18" s="322"/>
      <c r="AH18" s="322"/>
      <c r="AI18" s="322"/>
      <c r="AJ18" s="322"/>
      <c r="AK18" s="322"/>
      <c r="AL18" s="322"/>
      <c r="AM18" s="322"/>
      <c r="AN18" s="322"/>
      <c r="AO18" s="322"/>
      <c r="AP18" s="322"/>
      <c r="AQ18" s="322"/>
      <c r="AR18" s="322"/>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04"/>
      <c r="B22" s="304"/>
      <c r="C22" s="304"/>
      <c r="D22" s="304"/>
      <c r="E22" s="304"/>
      <c r="F22" s="304"/>
      <c r="G22" s="304"/>
      <c r="H22" s="304"/>
      <c r="I22" s="304"/>
      <c r="J22" s="304"/>
      <c r="K22" s="304"/>
      <c r="L22" s="304"/>
      <c r="M22" s="304"/>
      <c r="N22" s="304"/>
      <c r="O22" s="304"/>
      <c r="P22" s="304"/>
      <c r="Q22" s="304"/>
      <c r="R22" s="304"/>
      <c r="S22" s="304"/>
      <c r="T22" s="304"/>
      <c r="U22" s="304"/>
      <c r="V22" s="304"/>
      <c r="W22" s="304"/>
      <c r="X22" s="304"/>
      <c r="Y22" s="304"/>
      <c r="Z22" s="304"/>
      <c r="AA22" s="304"/>
      <c r="AB22" s="304"/>
      <c r="AC22" s="304"/>
      <c r="AD22" s="304"/>
      <c r="AE22" s="304"/>
      <c r="AF22" s="304"/>
      <c r="AG22" s="304"/>
      <c r="AH22" s="304"/>
      <c r="AI22" s="304"/>
      <c r="AJ22" s="304"/>
      <c r="AK22" s="304"/>
      <c r="AL22" s="304"/>
      <c r="AM22" s="304"/>
      <c r="AN22" s="304"/>
      <c r="AO22" s="304"/>
      <c r="AP22" s="304"/>
      <c r="AQ22" s="304"/>
      <c r="AR22" s="304"/>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362" t="s">
        <v>285</v>
      </c>
      <c r="B24" s="362"/>
      <c r="C24" s="362"/>
      <c r="D24" s="362"/>
      <c r="E24" s="362"/>
      <c r="F24" s="362"/>
      <c r="G24" s="362"/>
      <c r="H24" s="362"/>
      <c r="I24" s="362"/>
      <c r="J24" s="362"/>
      <c r="K24" s="362"/>
      <c r="L24" s="362"/>
      <c r="M24" s="362"/>
      <c r="N24" s="362"/>
      <c r="O24" s="362"/>
      <c r="P24" s="362"/>
      <c r="Q24" s="362"/>
      <c r="R24" s="362"/>
      <c r="S24" s="362"/>
      <c r="T24" s="362"/>
      <c r="U24" s="362"/>
      <c r="V24" s="362"/>
      <c r="W24" s="362"/>
      <c r="X24" s="362"/>
      <c r="Y24" s="362"/>
      <c r="Z24" s="362"/>
      <c r="AA24" s="362"/>
      <c r="AB24" s="362"/>
      <c r="AC24" s="362"/>
      <c r="AD24" s="362"/>
      <c r="AE24" s="362"/>
      <c r="AF24" s="362"/>
      <c r="AG24" s="362"/>
      <c r="AH24" s="362"/>
      <c r="AI24" s="362"/>
      <c r="AJ24" s="362"/>
      <c r="AK24" s="362" t="s">
        <v>0</v>
      </c>
      <c r="AL24" s="362"/>
      <c r="AM24" s="77"/>
      <c r="AN24" s="77"/>
      <c r="AO24" s="104"/>
      <c r="AP24" s="104"/>
      <c r="AQ24" s="104"/>
      <c r="AR24" s="104"/>
      <c r="AS24" s="83"/>
    </row>
    <row r="25" spans="1:45" ht="12.75" customHeight="1" x14ac:dyDescent="0.25">
      <c r="A25" s="363" t="s">
        <v>284</v>
      </c>
      <c r="B25" s="364"/>
      <c r="C25" s="364"/>
      <c r="D25" s="364"/>
      <c r="E25" s="364"/>
      <c r="F25" s="364"/>
      <c r="G25" s="364"/>
      <c r="H25" s="364"/>
      <c r="I25" s="364"/>
      <c r="J25" s="364"/>
      <c r="K25" s="364"/>
      <c r="L25" s="364"/>
      <c r="M25" s="364"/>
      <c r="N25" s="364"/>
      <c r="O25" s="364"/>
      <c r="P25" s="364"/>
      <c r="Q25" s="364"/>
      <c r="R25" s="364"/>
      <c r="S25" s="364"/>
      <c r="T25" s="364"/>
      <c r="U25" s="364"/>
      <c r="V25" s="364"/>
      <c r="W25" s="364"/>
      <c r="X25" s="364"/>
      <c r="Y25" s="364"/>
      <c r="Z25" s="364"/>
      <c r="AA25" s="364"/>
      <c r="AB25" s="364"/>
      <c r="AC25" s="364"/>
      <c r="AD25" s="364"/>
      <c r="AE25" s="364"/>
      <c r="AF25" s="364"/>
      <c r="AG25" s="364"/>
      <c r="AH25" s="364"/>
      <c r="AI25" s="364"/>
      <c r="AJ25" s="364"/>
      <c r="AK25" s="365" t="s">
        <v>424</v>
      </c>
      <c r="AL25" s="365"/>
      <c r="AM25" s="78"/>
      <c r="AN25" s="366" t="s">
        <v>283</v>
      </c>
      <c r="AO25" s="366"/>
      <c r="AP25" s="366"/>
      <c r="AQ25" s="361"/>
      <c r="AR25" s="361"/>
      <c r="AS25" s="83"/>
    </row>
    <row r="26" spans="1:45" ht="17.25" customHeight="1" x14ac:dyDescent="0.25">
      <c r="A26" s="375" t="s">
        <v>282</v>
      </c>
      <c r="B26" s="376"/>
      <c r="C26" s="376"/>
      <c r="D26" s="376"/>
      <c r="E26" s="376"/>
      <c r="F26" s="376"/>
      <c r="G26" s="376"/>
      <c r="H26" s="376"/>
      <c r="I26" s="376"/>
      <c r="J26" s="376"/>
      <c r="K26" s="376"/>
      <c r="L26" s="376"/>
      <c r="M26" s="376"/>
      <c r="N26" s="376"/>
      <c r="O26" s="376"/>
      <c r="P26" s="376"/>
      <c r="Q26" s="376"/>
      <c r="R26" s="376"/>
      <c r="S26" s="376"/>
      <c r="T26" s="376"/>
      <c r="U26" s="376"/>
      <c r="V26" s="376"/>
      <c r="W26" s="376"/>
      <c r="X26" s="376"/>
      <c r="Y26" s="376"/>
      <c r="Z26" s="376"/>
      <c r="AA26" s="376"/>
      <c r="AB26" s="376"/>
      <c r="AC26" s="376"/>
      <c r="AD26" s="376"/>
      <c r="AE26" s="376"/>
      <c r="AF26" s="376"/>
      <c r="AG26" s="376"/>
      <c r="AH26" s="376"/>
      <c r="AI26" s="376"/>
      <c r="AJ26" s="376"/>
      <c r="AK26" s="358" t="s">
        <v>424</v>
      </c>
      <c r="AL26" s="374"/>
      <c r="AM26" s="78"/>
      <c r="AN26" s="355" t="s">
        <v>281</v>
      </c>
      <c r="AO26" s="356"/>
      <c r="AP26" s="357"/>
      <c r="AQ26" s="358" t="s">
        <v>424</v>
      </c>
      <c r="AR26" s="359"/>
      <c r="AS26" s="83"/>
    </row>
    <row r="27" spans="1:45" ht="17.25" customHeight="1" x14ac:dyDescent="0.25">
      <c r="A27" s="375" t="s">
        <v>280</v>
      </c>
      <c r="B27" s="376"/>
      <c r="C27" s="376"/>
      <c r="D27" s="376"/>
      <c r="E27" s="376"/>
      <c r="F27" s="376"/>
      <c r="G27" s="376"/>
      <c r="H27" s="376"/>
      <c r="I27" s="376"/>
      <c r="J27" s="376"/>
      <c r="K27" s="376"/>
      <c r="L27" s="376"/>
      <c r="M27" s="376"/>
      <c r="N27" s="376"/>
      <c r="O27" s="376"/>
      <c r="P27" s="376"/>
      <c r="Q27" s="376"/>
      <c r="R27" s="376"/>
      <c r="S27" s="376"/>
      <c r="T27" s="376"/>
      <c r="U27" s="376"/>
      <c r="V27" s="376"/>
      <c r="W27" s="376"/>
      <c r="X27" s="376"/>
      <c r="Y27" s="376"/>
      <c r="Z27" s="376"/>
      <c r="AA27" s="376"/>
      <c r="AB27" s="376"/>
      <c r="AC27" s="376"/>
      <c r="AD27" s="376"/>
      <c r="AE27" s="376"/>
      <c r="AF27" s="376"/>
      <c r="AG27" s="376"/>
      <c r="AH27" s="376"/>
      <c r="AI27" s="376"/>
      <c r="AJ27" s="376"/>
      <c r="AK27" s="358" t="s">
        <v>424</v>
      </c>
      <c r="AL27" s="374"/>
      <c r="AM27" s="78"/>
      <c r="AN27" s="355" t="s">
        <v>279</v>
      </c>
      <c r="AO27" s="356"/>
      <c r="AP27" s="357"/>
      <c r="AQ27" s="358" t="s">
        <v>424</v>
      </c>
      <c r="AR27" s="359"/>
      <c r="AS27" s="83"/>
    </row>
    <row r="28" spans="1:45" ht="27.75" customHeight="1" thickBot="1" x14ac:dyDescent="0.3">
      <c r="A28" s="377" t="s">
        <v>278</v>
      </c>
      <c r="B28" s="378"/>
      <c r="C28" s="378"/>
      <c r="D28" s="378"/>
      <c r="E28" s="378"/>
      <c r="F28" s="378"/>
      <c r="G28" s="378"/>
      <c r="H28" s="378"/>
      <c r="I28" s="378"/>
      <c r="J28" s="378"/>
      <c r="K28" s="378"/>
      <c r="L28" s="378"/>
      <c r="M28" s="378"/>
      <c r="N28" s="378"/>
      <c r="O28" s="378"/>
      <c r="P28" s="378"/>
      <c r="Q28" s="378"/>
      <c r="R28" s="378"/>
      <c r="S28" s="378"/>
      <c r="T28" s="378"/>
      <c r="U28" s="378"/>
      <c r="V28" s="378"/>
      <c r="W28" s="378"/>
      <c r="X28" s="378"/>
      <c r="Y28" s="378"/>
      <c r="Z28" s="378"/>
      <c r="AA28" s="378"/>
      <c r="AB28" s="378"/>
      <c r="AC28" s="378"/>
      <c r="AD28" s="378"/>
      <c r="AE28" s="378"/>
      <c r="AF28" s="378"/>
      <c r="AG28" s="378"/>
      <c r="AH28" s="378"/>
      <c r="AI28" s="378"/>
      <c r="AJ28" s="379"/>
      <c r="AK28" s="380" t="s">
        <v>424</v>
      </c>
      <c r="AL28" s="381"/>
      <c r="AM28" s="78"/>
      <c r="AN28" s="382" t="s">
        <v>277</v>
      </c>
      <c r="AO28" s="383"/>
      <c r="AP28" s="384"/>
      <c r="AQ28" s="358" t="s">
        <v>424</v>
      </c>
      <c r="AR28" s="359"/>
      <c r="AS28" s="83"/>
    </row>
    <row r="29" spans="1:45" ht="17.25" customHeight="1" x14ac:dyDescent="0.25">
      <c r="A29" s="367" t="s">
        <v>276</v>
      </c>
      <c r="B29" s="368"/>
      <c r="C29" s="368"/>
      <c r="D29" s="368"/>
      <c r="E29" s="368"/>
      <c r="F29" s="368"/>
      <c r="G29" s="368"/>
      <c r="H29" s="368"/>
      <c r="I29" s="368"/>
      <c r="J29" s="368"/>
      <c r="K29" s="368"/>
      <c r="L29" s="368"/>
      <c r="M29" s="368"/>
      <c r="N29" s="368"/>
      <c r="O29" s="368"/>
      <c r="P29" s="368"/>
      <c r="Q29" s="368"/>
      <c r="R29" s="368"/>
      <c r="S29" s="368"/>
      <c r="T29" s="368"/>
      <c r="U29" s="368"/>
      <c r="V29" s="368"/>
      <c r="W29" s="368"/>
      <c r="X29" s="368"/>
      <c r="Y29" s="368"/>
      <c r="Z29" s="368"/>
      <c r="AA29" s="368"/>
      <c r="AB29" s="368"/>
      <c r="AC29" s="368"/>
      <c r="AD29" s="368"/>
      <c r="AE29" s="368"/>
      <c r="AF29" s="368"/>
      <c r="AG29" s="368"/>
      <c r="AH29" s="368"/>
      <c r="AI29" s="368"/>
      <c r="AJ29" s="369"/>
      <c r="AK29" s="370" t="s">
        <v>424</v>
      </c>
      <c r="AL29" s="371"/>
      <c r="AM29" s="78"/>
      <c r="AN29" s="372"/>
      <c r="AO29" s="373"/>
      <c r="AP29" s="373"/>
      <c r="AQ29" s="358" t="s">
        <v>424</v>
      </c>
      <c r="AR29" s="374"/>
      <c r="AS29" s="83"/>
    </row>
    <row r="30" spans="1:45" ht="17.25" customHeight="1" x14ac:dyDescent="0.25">
      <c r="A30" s="375" t="s">
        <v>275</v>
      </c>
      <c r="B30" s="376"/>
      <c r="C30" s="376"/>
      <c r="D30" s="376"/>
      <c r="E30" s="376"/>
      <c r="F30" s="376"/>
      <c r="G30" s="376"/>
      <c r="H30" s="376"/>
      <c r="I30" s="376"/>
      <c r="J30" s="376"/>
      <c r="K30" s="376"/>
      <c r="L30" s="376"/>
      <c r="M30" s="376"/>
      <c r="N30" s="376"/>
      <c r="O30" s="376"/>
      <c r="P30" s="376"/>
      <c r="Q30" s="376"/>
      <c r="R30" s="376"/>
      <c r="S30" s="376"/>
      <c r="T30" s="376"/>
      <c r="U30" s="376"/>
      <c r="V30" s="376"/>
      <c r="W30" s="376"/>
      <c r="X30" s="376"/>
      <c r="Y30" s="376"/>
      <c r="Z30" s="376"/>
      <c r="AA30" s="376"/>
      <c r="AB30" s="376"/>
      <c r="AC30" s="376"/>
      <c r="AD30" s="376"/>
      <c r="AE30" s="376"/>
      <c r="AF30" s="376"/>
      <c r="AG30" s="376"/>
      <c r="AH30" s="376"/>
      <c r="AI30" s="376"/>
      <c r="AJ30" s="376"/>
      <c r="AK30" s="358" t="s">
        <v>424</v>
      </c>
      <c r="AL30" s="374"/>
      <c r="AM30" s="78"/>
      <c r="AS30" s="83"/>
    </row>
    <row r="31" spans="1:45" ht="17.25" customHeight="1" x14ac:dyDescent="0.25">
      <c r="A31" s="375" t="s">
        <v>274</v>
      </c>
      <c r="B31" s="376"/>
      <c r="C31" s="376"/>
      <c r="D31" s="376"/>
      <c r="E31" s="376"/>
      <c r="F31" s="376"/>
      <c r="G31" s="376"/>
      <c r="H31" s="376"/>
      <c r="I31" s="376"/>
      <c r="J31" s="376"/>
      <c r="K31" s="376"/>
      <c r="L31" s="376"/>
      <c r="M31" s="376"/>
      <c r="N31" s="376"/>
      <c r="O31" s="376"/>
      <c r="P31" s="376"/>
      <c r="Q31" s="376"/>
      <c r="R31" s="376"/>
      <c r="S31" s="376"/>
      <c r="T31" s="376"/>
      <c r="U31" s="376"/>
      <c r="V31" s="376"/>
      <c r="W31" s="376"/>
      <c r="X31" s="376"/>
      <c r="Y31" s="376"/>
      <c r="Z31" s="376"/>
      <c r="AA31" s="376"/>
      <c r="AB31" s="376"/>
      <c r="AC31" s="376"/>
      <c r="AD31" s="376"/>
      <c r="AE31" s="376"/>
      <c r="AF31" s="376"/>
      <c r="AG31" s="376"/>
      <c r="AH31" s="376"/>
      <c r="AI31" s="376"/>
      <c r="AJ31" s="376"/>
      <c r="AK31" s="358" t="s">
        <v>424</v>
      </c>
      <c r="AL31" s="374"/>
      <c r="AM31" s="78"/>
      <c r="AN31" s="78"/>
      <c r="AO31" s="103"/>
      <c r="AP31" s="103"/>
      <c r="AQ31" s="103"/>
      <c r="AR31" s="103"/>
      <c r="AS31" s="83"/>
    </row>
    <row r="32" spans="1:45" ht="17.25" customHeight="1" x14ac:dyDescent="0.25">
      <c r="A32" s="375" t="s">
        <v>249</v>
      </c>
      <c r="B32" s="376"/>
      <c r="C32" s="376"/>
      <c r="D32" s="376"/>
      <c r="E32" s="376"/>
      <c r="F32" s="376"/>
      <c r="G32" s="376"/>
      <c r="H32" s="376"/>
      <c r="I32" s="376"/>
      <c r="J32" s="376"/>
      <c r="K32" s="376"/>
      <c r="L32" s="376"/>
      <c r="M32" s="376"/>
      <c r="N32" s="376"/>
      <c r="O32" s="376"/>
      <c r="P32" s="376"/>
      <c r="Q32" s="376"/>
      <c r="R32" s="376"/>
      <c r="S32" s="376"/>
      <c r="T32" s="376"/>
      <c r="U32" s="376"/>
      <c r="V32" s="376"/>
      <c r="W32" s="376"/>
      <c r="X32" s="376"/>
      <c r="Y32" s="376"/>
      <c r="Z32" s="376"/>
      <c r="AA32" s="376"/>
      <c r="AB32" s="376"/>
      <c r="AC32" s="376"/>
      <c r="AD32" s="376"/>
      <c r="AE32" s="376"/>
      <c r="AF32" s="376"/>
      <c r="AG32" s="376"/>
      <c r="AH32" s="376"/>
      <c r="AI32" s="376"/>
      <c r="AJ32" s="376"/>
      <c r="AK32" s="358" t="s">
        <v>424</v>
      </c>
      <c r="AL32" s="374"/>
      <c r="AM32" s="78"/>
      <c r="AN32" s="78"/>
      <c r="AO32" s="78"/>
      <c r="AP32" s="78"/>
      <c r="AQ32" s="78"/>
      <c r="AR32" s="78"/>
      <c r="AS32" s="83"/>
    </row>
    <row r="33" spans="1:45" ht="17.25" customHeight="1" x14ac:dyDescent="0.25">
      <c r="A33" s="375" t="s">
        <v>273</v>
      </c>
      <c r="B33" s="376"/>
      <c r="C33" s="376"/>
      <c r="D33" s="376"/>
      <c r="E33" s="376"/>
      <c r="F33" s="376"/>
      <c r="G33" s="376"/>
      <c r="H33" s="376"/>
      <c r="I33" s="376"/>
      <c r="J33" s="376"/>
      <c r="K33" s="376"/>
      <c r="L33" s="376"/>
      <c r="M33" s="376"/>
      <c r="N33" s="376"/>
      <c r="O33" s="376"/>
      <c r="P33" s="376"/>
      <c r="Q33" s="376"/>
      <c r="R33" s="376"/>
      <c r="S33" s="376"/>
      <c r="T33" s="376"/>
      <c r="U33" s="376"/>
      <c r="V33" s="376"/>
      <c r="W33" s="376"/>
      <c r="X33" s="376"/>
      <c r="Y33" s="376"/>
      <c r="Z33" s="376"/>
      <c r="AA33" s="376"/>
      <c r="AB33" s="376"/>
      <c r="AC33" s="376"/>
      <c r="AD33" s="376"/>
      <c r="AE33" s="376"/>
      <c r="AF33" s="376"/>
      <c r="AG33" s="376"/>
      <c r="AH33" s="376"/>
      <c r="AI33" s="376"/>
      <c r="AJ33" s="376"/>
      <c r="AK33" s="358" t="s">
        <v>424</v>
      </c>
      <c r="AL33" s="374"/>
      <c r="AM33" s="78"/>
      <c r="AN33" s="78"/>
      <c r="AO33" s="78"/>
      <c r="AP33" s="78"/>
      <c r="AQ33" s="78"/>
      <c r="AR33" s="78"/>
      <c r="AS33" s="83"/>
    </row>
    <row r="34" spans="1:45" ht="17.25" customHeight="1" x14ac:dyDescent="0.25">
      <c r="A34" s="375" t="s">
        <v>272</v>
      </c>
      <c r="B34" s="376"/>
      <c r="C34" s="376"/>
      <c r="D34" s="376"/>
      <c r="E34" s="376"/>
      <c r="F34" s="376"/>
      <c r="G34" s="376"/>
      <c r="H34" s="376"/>
      <c r="I34" s="376"/>
      <c r="J34" s="376"/>
      <c r="K34" s="376"/>
      <c r="L34" s="376"/>
      <c r="M34" s="376"/>
      <c r="N34" s="376"/>
      <c r="O34" s="376"/>
      <c r="P34" s="376"/>
      <c r="Q34" s="376"/>
      <c r="R34" s="376"/>
      <c r="S34" s="376"/>
      <c r="T34" s="376"/>
      <c r="U34" s="376"/>
      <c r="V34" s="376"/>
      <c r="W34" s="376"/>
      <c r="X34" s="376"/>
      <c r="Y34" s="376"/>
      <c r="Z34" s="376"/>
      <c r="AA34" s="376"/>
      <c r="AB34" s="376"/>
      <c r="AC34" s="376"/>
      <c r="AD34" s="376"/>
      <c r="AE34" s="376"/>
      <c r="AF34" s="376"/>
      <c r="AG34" s="376"/>
      <c r="AH34" s="376"/>
      <c r="AI34" s="376"/>
      <c r="AJ34" s="376"/>
      <c r="AK34" s="358" t="s">
        <v>424</v>
      </c>
      <c r="AL34" s="374"/>
      <c r="AM34" s="78"/>
      <c r="AN34" s="78"/>
      <c r="AO34" s="78"/>
      <c r="AP34" s="78"/>
      <c r="AQ34" s="78"/>
      <c r="AR34" s="78"/>
      <c r="AS34" s="83"/>
    </row>
    <row r="35" spans="1:45" ht="17.25" customHeight="1" x14ac:dyDescent="0.25">
      <c r="A35" s="375"/>
      <c r="B35" s="376"/>
      <c r="C35" s="376"/>
      <c r="D35" s="376"/>
      <c r="E35" s="376"/>
      <c r="F35" s="376"/>
      <c r="G35" s="376"/>
      <c r="H35" s="376"/>
      <c r="I35" s="376"/>
      <c r="J35" s="376"/>
      <c r="K35" s="376"/>
      <c r="L35" s="376"/>
      <c r="M35" s="376"/>
      <c r="N35" s="376"/>
      <c r="O35" s="376"/>
      <c r="P35" s="376"/>
      <c r="Q35" s="376"/>
      <c r="R35" s="376"/>
      <c r="S35" s="376"/>
      <c r="T35" s="376"/>
      <c r="U35" s="376"/>
      <c r="V35" s="376"/>
      <c r="W35" s="376"/>
      <c r="X35" s="376"/>
      <c r="Y35" s="376"/>
      <c r="Z35" s="376"/>
      <c r="AA35" s="376"/>
      <c r="AB35" s="376"/>
      <c r="AC35" s="376"/>
      <c r="AD35" s="376"/>
      <c r="AE35" s="376"/>
      <c r="AF35" s="376"/>
      <c r="AG35" s="376"/>
      <c r="AH35" s="376"/>
      <c r="AI35" s="376"/>
      <c r="AJ35" s="376"/>
      <c r="AK35" s="385"/>
      <c r="AL35" s="385"/>
      <c r="AM35" s="78"/>
      <c r="AN35" s="78"/>
      <c r="AO35" s="78"/>
      <c r="AP35" s="78"/>
      <c r="AQ35" s="78"/>
      <c r="AR35" s="78"/>
      <c r="AS35" s="83"/>
    </row>
    <row r="36" spans="1:45" ht="17.25" customHeight="1" thickBot="1" x14ac:dyDescent="0.3">
      <c r="A36" s="386" t="s">
        <v>237</v>
      </c>
      <c r="B36" s="387"/>
      <c r="C36" s="387"/>
      <c r="D36" s="387"/>
      <c r="E36" s="387"/>
      <c r="F36" s="387"/>
      <c r="G36" s="387"/>
      <c r="H36" s="387"/>
      <c r="I36" s="387"/>
      <c r="J36" s="387"/>
      <c r="K36" s="387"/>
      <c r="L36" s="387"/>
      <c r="M36" s="387"/>
      <c r="N36" s="387"/>
      <c r="O36" s="387"/>
      <c r="P36" s="387"/>
      <c r="Q36" s="387"/>
      <c r="R36" s="387"/>
      <c r="S36" s="387"/>
      <c r="T36" s="387"/>
      <c r="U36" s="387"/>
      <c r="V36" s="387"/>
      <c r="W36" s="387"/>
      <c r="X36" s="387"/>
      <c r="Y36" s="387"/>
      <c r="Z36" s="387"/>
      <c r="AA36" s="387"/>
      <c r="AB36" s="387"/>
      <c r="AC36" s="387"/>
      <c r="AD36" s="387"/>
      <c r="AE36" s="387"/>
      <c r="AF36" s="387"/>
      <c r="AG36" s="387"/>
      <c r="AH36" s="387"/>
      <c r="AI36" s="387"/>
      <c r="AJ36" s="387"/>
      <c r="AK36" s="388" t="s">
        <v>424</v>
      </c>
      <c r="AL36" s="388"/>
      <c r="AM36" s="78"/>
      <c r="AN36" s="78"/>
      <c r="AO36" s="78"/>
      <c r="AP36" s="78"/>
      <c r="AQ36" s="78"/>
      <c r="AR36" s="78"/>
      <c r="AS36" s="83"/>
    </row>
    <row r="37" spans="1:45" ht="17.25" customHeight="1" x14ac:dyDescent="0.25">
      <c r="A37" s="363"/>
      <c r="B37" s="364"/>
      <c r="C37" s="364"/>
      <c r="D37" s="364"/>
      <c r="E37" s="364"/>
      <c r="F37" s="364"/>
      <c r="G37" s="364"/>
      <c r="H37" s="364"/>
      <c r="I37" s="364"/>
      <c r="J37" s="364"/>
      <c r="K37" s="364"/>
      <c r="L37" s="364"/>
      <c r="M37" s="364"/>
      <c r="N37" s="364"/>
      <c r="O37" s="364"/>
      <c r="P37" s="364"/>
      <c r="Q37" s="364"/>
      <c r="R37" s="364"/>
      <c r="S37" s="364"/>
      <c r="T37" s="364"/>
      <c r="U37" s="364"/>
      <c r="V37" s="364"/>
      <c r="W37" s="364"/>
      <c r="X37" s="364"/>
      <c r="Y37" s="364"/>
      <c r="Z37" s="364"/>
      <c r="AA37" s="364"/>
      <c r="AB37" s="364"/>
      <c r="AC37" s="364"/>
      <c r="AD37" s="364"/>
      <c r="AE37" s="364"/>
      <c r="AF37" s="364"/>
      <c r="AG37" s="364"/>
      <c r="AH37" s="364"/>
      <c r="AI37" s="364"/>
      <c r="AJ37" s="364"/>
      <c r="AK37" s="365"/>
      <c r="AL37" s="365"/>
      <c r="AM37" s="78"/>
      <c r="AN37" s="78"/>
      <c r="AO37" s="78"/>
      <c r="AP37" s="78"/>
      <c r="AQ37" s="78"/>
      <c r="AR37" s="78"/>
      <c r="AS37" s="83"/>
    </row>
    <row r="38" spans="1:45" ht="17.25" customHeight="1" x14ac:dyDescent="0.25">
      <c r="A38" s="375" t="s">
        <v>271</v>
      </c>
      <c r="B38" s="376"/>
      <c r="C38" s="376"/>
      <c r="D38" s="376"/>
      <c r="E38" s="376"/>
      <c r="F38" s="376"/>
      <c r="G38" s="376"/>
      <c r="H38" s="376"/>
      <c r="I38" s="376"/>
      <c r="J38" s="376"/>
      <c r="K38" s="376"/>
      <c r="L38" s="376"/>
      <c r="M38" s="376"/>
      <c r="N38" s="376"/>
      <c r="O38" s="376"/>
      <c r="P38" s="376"/>
      <c r="Q38" s="376"/>
      <c r="R38" s="376"/>
      <c r="S38" s="376"/>
      <c r="T38" s="376"/>
      <c r="U38" s="376"/>
      <c r="V38" s="376"/>
      <c r="W38" s="376"/>
      <c r="X38" s="376"/>
      <c r="Y38" s="376"/>
      <c r="Z38" s="376"/>
      <c r="AA38" s="376"/>
      <c r="AB38" s="376"/>
      <c r="AC38" s="376"/>
      <c r="AD38" s="376"/>
      <c r="AE38" s="376"/>
      <c r="AF38" s="376"/>
      <c r="AG38" s="376"/>
      <c r="AH38" s="376"/>
      <c r="AI38" s="376"/>
      <c r="AJ38" s="376"/>
      <c r="AK38" s="385" t="s">
        <v>424</v>
      </c>
      <c r="AL38" s="385"/>
      <c r="AM38" s="78"/>
      <c r="AN38" s="78"/>
      <c r="AO38" s="78"/>
      <c r="AP38" s="78"/>
      <c r="AQ38" s="78"/>
      <c r="AR38" s="78"/>
      <c r="AS38" s="83"/>
    </row>
    <row r="39" spans="1:45" ht="17.25" customHeight="1" thickBot="1" x14ac:dyDescent="0.3">
      <c r="A39" s="386" t="s">
        <v>270</v>
      </c>
      <c r="B39" s="387"/>
      <c r="C39" s="387"/>
      <c r="D39" s="387"/>
      <c r="E39" s="387"/>
      <c r="F39" s="387"/>
      <c r="G39" s="387"/>
      <c r="H39" s="387"/>
      <c r="I39" s="387"/>
      <c r="J39" s="387"/>
      <c r="K39" s="387"/>
      <c r="L39" s="387"/>
      <c r="M39" s="387"/>
      <c r="N39" s="387"/>
      <c r="O39" s="387"/>
      <c r="P39" s="387"/>
      <c r="Q39" s="387"/>
      <c r="R39" s="387"/>
      <c r="S39" s="387"/>
      <c r="T39" s="387"/>
      <c r="U39" s="387"/>
      <c r="V39" s="387"/>
      <c r="W39" s="387"/>
      <c r="X39" s="387"/>
      <c r="Y39" s="387"/>
      <c r="Z39" s="387"/>
      <c r="AA39" s="387"/>
      <c r="AB39" s="387"/>
      <c r="AC39" s="387"/>
      <c r="AD39" s="387"/>
      <c r="AE39" s="387"/>
      <c r="AF39" s="387"/>
      <c r="AG39" s="387"/>
      <c r="AH39" s="387"/>
      <c r="AI39" s="387"/>
      <c r="AJ39" s="387"/>
      <c r="AK39" s="388" t="s">
        <v>424</v>
      </c>
      <c r="AL39" s="388"/>
      <c r="AM39" s="78"/>
      <c r="AN39" s="78"/>
      <c r="AO39" s="78"/>
      <c r="AP39" s="78"/>
      <c r="AQ39" s="78"/>
      <c r="AR39" s="78"/>
      <c r="AS39" s="83"/>
    </row>
    <row r="40" spans="1:45" ht="17.25" customHeight="1" x14ac:dyDescent="0.25">
      <c r="A40" s="363" t="s">
        <v>269</v>
      </c>
      <c r="B40" s="364"/>
      <c r="C40" s="364"/>
      <c r="D40" s="364"/>
      <c r="E40" s="364"/>
      <c r="F40" s="364"/>
      <c r="G40" s="364"/>
      <c r="H40" s="364"/>
      <c r="I40" s="364"/>
      <c r="J40" s="364"/>
      <c r="K40" s="364"/>
      <c r="L40" s="364"/>
      <c r="M40" s="364"/>
      <c r="N40" s="364"/>
      <c r="O40" s="364"/>
      <c r="P40" s="364"/>
      <c r="Q40" s="364"/>
      <c r="R40" s="364"/>
      <c r="S40" s="364"/>
      <c r="T40" s="364"/>
      <c r="U40" s="364"/>
      <c r="V40" s="364"/>
      <c r="W40" s="364"/>
      <c r="X40" s="364"/>
      <c r="Y40" s="364"/>
      <c r="Z40" s="364"/>
      <c r="AA40" s="364"/>
      <c r="AB40" s="364"/>
      <c r="AC40" s="364"/>
      <c r="AD40" s="364"/>
      <c r="AE40" s="364"/>
      <c r="AF40" s="364"/>
      <c r="AG40" s="364"/>
      <c r="AH40" s="364"/>
      <c r="AI40" s="364"/>
      <c r="AJ40" s="364"/>
      <c r="AK40" s="365" t="s">
        <v>424</v>
      </c>
      <c r="AL40" s="365"/>
      <c r="AM40" s="78"/>
      <c r="AN40" s="78"/>
      <c r="AO40" s="78"/>
      <c r="AP40" s="78"/>
      <c r="AQ40" s="78"/>
      <c r="AR40" s="78"/>
      <c r="AS40" s="83"/>
    </row>
    <row r="41" spans="1:45" ht="17.25" customHeight="1" x14ac:dyDescent="0.25">
      <c r="A41" s="375" t="s">
        <v>268</v>
      </c>
      <c r="B41" s="376"/>
      <c r="C41" s="376"/>
      <c r="D41" s="376"/>
      <c r="E41" s="376"/>
      <c r="F41" s="376"/>
      <c r="G41" s="376"/>
      <c r="H41" s="376"/>
      <c r="I41" s="376"/>
      <c r="J41" s="376"/>
      <c r="K41" s="376"/>
      <c r="L41" s="376"/>
      <c r="M41" s="376"/>
      <c r="N41" s="376"/>
      <c r="O41" s="376"/>
      <c r="P41" s="376"/>
      <c r="Q41" s="376"/>
      <c r="R41" s="376"/>
      <c r="S41" s="376"/>
      <c r="T41" s="376"/>
      <c r="U41" s="376"/>
      <c r="V41" s="376"/>
      <c r="W41" s="376"/>
      <c r="X41" s="376"/>
      <c r="Y41" s="376"/>
      <c r="Z41" s="376"/>
      <c r="AA41" s="376"/>
      <c r="AB41" s="376"/>
      <c r="AC41" s="376"/>
      <c r="AD41" s="376"/>
      <c r="AE41" s="376"/>
      <c r="AF41" s="376"/>
      <c r="AG41" s="376"/>
      <c r="AH41" s="376"/>
      <c r="AI41" s="376"/>
      <c r="AJ41" s="376"/>
      <c r="AK41" s="385" t="s">
        <v>424</v>
      </c>
      <c r="AL41" s="385"/>
      <c r="AM41" s="78"/>
      <c r="AN41" s="78"/>
      <c r="AO41" s="78"/>
      <c r="AP41" s="78"/>
      <c r="AQ41" s="78"/>
      <c r="AR41" s="78"/>
      <c r="AS41" s="83"/>
    </row>
    <row r="42" spans="1:45" ht="17.25" customHeight="1" x14ac:dyDescent="0.25">
      <c r="A42" s="375" t="s">
        <v>267</v>
      </c>
      <c r="B42" s="376"/>
      <c r="C42" s="376"/>
      <c r="D42" s="376"/>
      <c r="E42" s="376"/>
      <c r="F42" s="376"/>
      <c r="G42" s="376"/>
      <c r="H42" s="376"/>
      <c r="I42" s="376"/>
      <c r="J42" s="376"/>
      <c r="K42" s="376"/>
      <c r="L42" s="376"/>
      <c r="M42" s="376"/>
      <c r="N42" s="376"/>
      <c r="O42" s="376"/>
      <c r="P42" s="376"/>
      <c r="Q42" s="376"/>
      <c r="R42" s="376"/>
      <c r="S42" s="376"/>
      <c r="T42" s="376"/>
      <c r="U42" s="376"/>
      <c r="V42" s="376"/>
      <c r="W42" s="376"/>
      <c r="X42" s="376"/>
      <c r="Y42" s="376"/>
      <c r="Z42" s="376"/>
      <c r="AA42" s="376"/>
      <c r="AB42" s="376"/>
      <c r="AC42" s="376"/>
      <c r="AD42" s="376"/>
      <c r="AE42" s="376"/>
      <c r="AF42" s="376"/>
      <c r="AG42" s="376"/>
      <c r="AH42" s="376"/>
      <c r="AI42" s="376"/>
      <c r="AJ42" s="376"/>
      <c r="AK42" s="385" t="s">
        <v>424</v>
      </c>
      <c r="AL42" s="385"/>
      <c r="AM42" s="78"/>
      <c r="AN42" s="78"/>
      <c r="AO42" s="78"/>
      <c r="AP42" s="78"/>
      <c r="AQ42" s="78"/>
      <c r="AR42" s="78"/>
      <c r="AS42" s="83"/>
    </row>
    <row r="43" spans="1:45" ht="17.25" customHeight="1" x14ac:dyDescent="0.25">
      <c r="A43" s="375" t="s">
        <v>266</v>
      </c>
      <c r="B43" s="376"/>
      <c r="C43" s="376"/>
      <c r="D43" s="376"/>
      <c r="E43" s="376"/>
      <c r="F43" s="376"/>
      <c r="G43" s="376"/>
      <c r="H43" s="376"/>
      <c r="I43" s="376"/>
      <c r="J43" s="376"/>
      <c r="K43" s="376"/>
      <c r="L43" s="376"/>
      <c r="M43" s="376"/>
      <c r="N43" s="376"/>
      <c r="O43" s="376"/>
      <c r="P43" s="376"/>
      <c r="Q43" s="376"/>
      <c r="R43" s="376"/>
      <c r="S43" s="376"/>
      <c r="T43" s="376"/>
      <c r="U43" s="376"/>
      <c r="V43" s="376"/>
      <c r="W43" s="376"/>
      <c r="X43" s="376"/>
      <c r="Y43" s="376"/>
      <c r="Z43" s="376"/>
      <c r="AA43" s="376"/>
      <c r="AB43" s="376"/>
      <c r="AC43" s="376"/>
      <c r="AD43" s="376"/>
      <c r="AE43" s="376"/>
      <c r="AF43" s="376"/>
      <c r="AG43" s="376"/>
      <c r="AH43" s="376"/>
      <c r="AI43" s="376"/>
      <c r="AJ43" s="376"/>
      <c r="AK43" s="385" t="s">
        <v>424</v>
      </c>
      <c r="AL43" s="385"/>
      <c r="AM43" s="78"/>
      <c r="AN43" s="78"/>
      <c r="AO43" s="78"/>
      <c r="AP43" s="78"/>
      <c r="AQ43" s="78"/>
      <c r="AR43" s="78"/>
      <c r="AS43" s="83"/>
    </row>
    <row r="44" spans="1:45" ht="17.25" customHeight="1" x14ac:dyDescent="0.25">
      <c r="A44" s="375" t="s">
        <v>265</v>
      </c>
      <c r="B44" s="376"/>
      <c r="C44" s="376"/>
      <c r="D44" s="376"/>
      <c r="E44" s="376"/>
      <c r="F44" s="376"/>
      <c r="G44" s="376"/>
      <c r="H44" s="376"/>
      <c r="I44" s="376"/>
      <c r="J44" s="376"/>
      <c r="K44" s="376"/>
      <c r="L44" s="376"/>
      <c r="M44" s="376"/>
      <c r="N44" s="376"/>
      <c r="O44" s="376"/>
      <c r="P44" s="376"/>
      <c r="Q44" s="376"/>
      <c r="R44" s="376"/>
      <c r="S44" s="376"/>
      <c r="T44" s="376"/>
      <c r="U44" s="376"/>
      <c r="V44" s="376"/>
      <c r="W44" s="376"/>
      <c r="X44" s="376"/>
      <c r="Y44" s="376"/>
      <c r="Z44" s="376"/>
      <c r="AA44" s="376"/>
      <c r="AB44" s="376"/>
      <c r="AC44" s="376"/>
      <c r="AD44" s="376"/>
      <c r="AE44" s="376"/>
      <c r="AF44" s="376"/>
      <c r="AG44" s="376"/>
      <c r="AH44" s="376"/>
      <c r="AI44" s="376"/>
      <c r="AJ44" s="376"/>
      <c r="AK44" s="385" t="s">
        <v>424</v>
      </c>
      <c r="AL44" s="385"/>
      <c r="AM44" s="78"/>
      <c r="AN44" s="78"/>
      <c r="AO44" s="78"/>
      <c r="AP44" s="78"/>
      <c r="AQ44" s="78"/>
      <c r="AR44" s="78"/>
      <c r="AS44" s="83"/>
    </row>
    <row r="45" spans="1:45" ht="17.25" customHeight="1" x14ac:dyDescent="0.25">
      <c r="A45" s="375" t="s">
        <v>264</v>
      </c>
      <c r="B45" s="376"/>
      <c r="C45" s="376"/>
      <c r="D45" s="376"/>
      <c r="E45" s="376"/>
      <c r="F45" s="376"/>
      <c r="G45" s="376"/>
      <c r="H45" s="376"/>
      <c r="I45" s="376"/>
      <c r="J45" s="376"/>
      <c r="K45" s="376"/>
      <c r="L45" s="376"/>
      <c r="M45" s="376"/>
      <c r="N45" s="376"/>
      <c r="O45" s="376"/>
      <c r="P45" s="376"/>
      <c r="Q45" s="376"/>
      <c r="R45" s="376"/>
      <c r="S45" s="376"/>
      <c r="T45" s="376"/>
      <c r="U45" s="376"/>
      <c r="V45" s="376"/>
      <c r="W45" s="376"/>
      <c r="X45" s="376"/>
      <c r="Y45" s="376"/>
      <c r="Z45" s="376"/>
      <c r="AA45" s="376"/>
      <c r="AB45" s="376"/>
      <c r="AC45" s="376"/>
      <c r="AD45" s="376"/>
      <c r="AE45" s="376"/>
      <c r="AF45" s="376"/>
      <c r="AG45" s="376"/>
      <c r="AH45" s="376"/>
      <c r="AI45" s="376"/>
      <c r="AJ45" s="376"/>
      <c r="AK45" s="385" t="s">
        <v>424</v>
      </c>
      <c r="AL45" s="385"/>
      <c r="AM45" s="78"/>
      <c r="AN45" s="78"/>
      <c r="AO45" s="78"/>
      <c r="AP45" s="78"/>
      <c r="AQ45" s="78"/>
      <c r="AR45" s="78"/>
      <c r="AS45" s="83"/>
    </row>
    <row r="46" spans="1:45" ht="17.25" customHeight="1" thickBot="1" x14ac:dyDescent="0.3">
      <c r="A46" s="389" t="s">
        <v>263</v>
      </c>
      <c r="B46" s="390"/>
      <c r="C46" s="390"/>
      <c r="D46" s="390"/>
      <c r="E46" s="390"/>
      <c r="F46" s="390"/>
      <c r="G46" s="390"/>
      <c r="H46" s="390"/>
      <c r="I46" s="390"/>
      <c r="J46" s="390"/>
      <c r="K46" s="390"/>
      <c r="L46" s="390"/>
      <c r="M46" s="390"/>
      <c r="N46" s="390"/>
      <c r="O46" s="390"/>
      <c r="P46" s="390"/>
      <c r="Q46" s="390"/>
      <c r="R46" s="390"/>
      <c r="S46" s="390"/>
      <c r="T46" s="390"/>
      <c r="U46" s="390"/>
      <c r="V46" s="390"/>
      <c r="W46" s="390"/>
      <c r="X46" s="390"/>
      <c r="Y46" s="390"/>
      <c r="Z46" s="390"/>
      <c r="AA46" s="390"/>
      <c r="AB46" s="390"/>
      <c r="AC46" s="390"/>
      <c r="AD46" s="390"/>
      <c r="AE46" s="390"/>
      <c r="AF46" s="390"/>
      <c r="AG46" s="390"/>
      <c r="AH46" s="390"/>
      <c r="AI46" s="390"/>
      <c r="AJ46" s="390"/>
      <c r="AK46" s="391" t="s">
        <v>424</v>
      </c>
      <c r="AL46" s="391"/>
      <c r="AM46" s="78"/>
      <c r="AN46" s="78"/>
      <c r="AO46" s="78"/>
      <c r="AP46" s="78"/>
      <c r="AQ46" s="78"/>
      <c r="AR46" s="78"/>
      <c r="AS46" s="83"/>
    </row>
    <row r="47" spans="1:45" ht="24" customHeight="1" x14ac:dyDescent="0.25">
      <c r="A47" s="392" t="s">
        <v>262</v>
      </c>
      <c r="B47" s="393"/>
      <c r="C47" s="393"/>
      <c r="D47" s="393"/>
      <c r="E47" s="393"/>
      <c r="F47" s="393"/>
      <c r="G47" s="393"/>
      <c r="H47" s="393"/>
      <c r="I47" s="393"/>
      <c r="J47" s="393"/>
      <c r="K47" s="393"/>
      <c r="L47" s="393"/>
      <c r="M47" s="393"/>
      <c r="N47" s="393"/>
      <c r="O47" s="393"/>
      <c r="P47" s="393"/>
      <c r="Q47" s="393"/>
      <c r="R47" s="393"/>
      <c r="S47" s="393"/>
      <c r="T47" s="393"/>
      <c r="U47" s="393"/>
      <c r="V47" s="393"/>
      <c r="W47" s="393"/>
      <c r="X47" s="393"/>
      <c r="Y47" s="393"/>
      <c r="Z47" s="393"/>
      <c r="AA47" s="393"/>
      <c r="AB47" s="393"/>
      <c r="AC47" s="393"/>
      <c r="AD47" s="393"/>
      <c r="AE47" s="393"/>
      <c r="AF47" s="393"/>
      <c r="AG47" s="393"/>
      <c r="AH47" s="393"/>
      <c r="AI47" s="393"/>
      <c r="AJ47" s="394"/>
      <c r="AK47" s="365" t="s">
        <v>3</v>
      </c>
      <c r="AL47" s="365"/>
      <c r="AM47" s="395" t="s">
        <v>243</v>
      </c>
      <c r="AN47" s="395"/>
      <c r="AO47" s="91" t="s">
        <v>242</v>
      </c>
      <c r="AP47" s="91" t="s">
        <v>241</v>
      </c>
      <c r="AQ47" s="83"/>
    </row>
    <row r="48" spans="1:45" ht="12" customHeight="1" x14ac:dyDescent="0.25">
      <c r="A48" s="375" t="s">
        <v>261</v>
      </c>
      <c r="B48" s="376"/>
      <c r="C48" s="376"/>
      <c r="D48" s="376"/>
      <c r="E48" s="376"/>
      <c r="F48" s="376"/>
      <c r="G48" s="376"/>
      <c r="H48" s="376"/>
      <c r="I48" s="376"/>
      <c r="J48" s="376"/>
      <c r="K48" s="376"/>
      <c r="L48" s="376"/>
      <c r="M48" s="376"/>
      <c r="N48" s="376"/>
      <c r="O48" s="376"/>
      <c r="P48" s="376"/>
      <c r="Q48" s="376"/>
      <c r="R48" s="376"/>
      <c r="S48" s="376"/>
      <c r="T48" s="376"/>
      <c r="U48" s="376"/>
      <c r="V48" s="376"/>
      <c r="W48" s="376"/>
      <c r="X48" s="376"/>
      <c r="Y48" s="376"/>
      <c r="Z48" s="376"/>
      <c r="AA48" s="376"/>
      <c r="AB48" s="376"/>
      <c r="AC48" s="376"/>
      <c r="AD48" s="376"/>
      <c r="AE48" s="376"/>
      <c r="AF48" s="376"/>
      <c r="AG48" s="376"/>
      <c r="AH48" s="376"/>
      <c r="AI48" s="376"/>
      <c r="AJ48" s="376"/>
      <c r="AK48" s="385" t="s">
        <v>424</v>
      </c>
      <c r="AL48" s="385"/>
      <c r="AM48" s="385" t="s">
        <v>424</v>
      </c>
      <c r="AN48" s="385"/>
      <c r="AO48" s="95" t="s">
        <v>424</v>
      </c>
      <c r="AP48" s="95" t="s">
        <v>424</v>
      </c>
      <c r="AQ48" s="83"/>
    </row>
    <row r="49" spans="1:43" ht="12" customHeight="1" x14ac:dyDescent="0.25">
      <c r="A49" s="375" t="s">
        <v>260</v>
      </c>
      <c r="B49" s="376"/>
      <c r="C49" s="376"/>
      <c r="D49" s="376"/>
      <c r="E49" s="376"/>
      <c r="F49" s="376"/>
      <c r="G49" s="376"/>
      <c r="H49" s="376"/>
      <c r="I49" s="376"/>
      <c r="J49" s="376"/>
      <c r="K49" s="376"/>
      <c r="L49" s="376"/>
      <c r="M49" s="376"/>
      <c r="N49" s="376"/>
      <c r="O49" s="376"/>
      <c r="P49" s="376"/>
      <c r="Q49" s="376"/>
      <c r="R49" s="376"/>
      <c r="S49" s="376"/>
      <c r="T49" s="376"/>
      <c r="U49" s="376"/>
      <c r="V49" s="376"/>
      <c r="W49" s="376"/>
      <c r="X49" s="376"/>
      <c r="Y49" s="376"/>
      <c r="Z49" s="376"/>
      <c r="AA49" s="376"/>
      <c r="AB49" s="376"/>
      <c r="AC49" s="376"/>
      <c r="AD49" s="376"/>
      <c r="AE49" s="376"/>
      <c r="AF49" s="376"/>
      <c r="AG49" s="376"/>
      <c r="AH49" s="376"/>
      <c r="AI49" s="376"/>
      <c r="AJ49" s="376"/>
      <c r="AK49" s="385" t="s">
        <v>424</v>
      </c>
      <c r="AL49" s="385"/>
      <c r="AM49" s="385" t="s">
        <v>424</v>
      </c>
      <c r="AN49" s="385"/>
      <c r="AO49" s="95" t="s">
        <v>424</v>
      </c>
      <c r="AP49" s="95" t="s">
        <v>424</v>
      </c>
      <c r="AQ49" s="83"/>
    </row>
    <row r="50" spans="1:43" ht="12" customHeight="1" thickBot="1" x14ac:dyDescent="0.3">
      <c r="A50" s="386" t="s">
        <v>259</v>
      </c>
      <c r="B50" s="387"/>
      <c r="C50" s="387"/>
      <c r="D50" s="387"/>
      <c r="E50" s="387"/>
      <c r="F50" s="387"/>
      <c r="G50" s="387"/>
      <c r="H50" s="387"/>
      <c r="I50" s="387"/>
      <c r="J50" s="387"/>
      <c r="K50" s="387"/>
      <c r="L50" s="387"/>
      <c r="M50" s="387"/>
      <c r="N50" s="387"/>
      <c r="O50" s="387"/>
      <c r="P50" s="387"/>
      <c r="Q50" s="387"/>
      <c r="R50" s="387"/>
      <c r="S50" s="387"/>
      <c r="T50" s="387"/>
      <c r="U50" s="387"/>
      <c r="V50" s="387"/>
      <c r="W50" s="387"/>
      <c r="X50" s="387"/>
      <c r="Y50" s="387"/>
      <c r="Z50" s="387"/>
      <c r="AA50" s="387"/>
      <c r="AB50" s="387"/>
      <c r="AC50" s="387"/>
      <c r="AD50" s="387"/>
      <c r="AE50" s="387"/>
      <c r="AF50" s="387"/>
      <c r="AG50" s="387"/>
      <c r="AH50" s="387"/>
      <c r="AI50" s="387"/>
      <c r="AJ50" s="387"/>
      <c r="AK50" s="388" t="s">
        <v>424</v>
      </c>
      <c r="AL50" s="388"/>
      <c r="AM50" s="388" t="s">
        <v>424</v>
      </c>
      <c r="AN50" s="388"/>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96" t="s">
        <v>258</v>
      </c>
      <c r="B52" s="397"/>
      <c r="C52" s="397"/>
      <c r="D52" s="397"/>
      <c r="E52" s="397"/>
      <c r="F52" s="397"/>
      <c r="G52" s="397"/>
      <c r="H52" s="397"/>
      <c r="I52" s="397"/>
      <c r="J52" s="397"/>
      <c r="K52" s="397"/>
      <c r="L52" s="397"/>
      <c r="M52" s="397"/>
      <c r="N52" s="397"/>
      <c r="O52" s="397"/>
      <c r="P52" s="397"/>
      <c r="Q52" s="397"/>
      <c r="R52" s="397"/>
      <c r="S52" s="397"/>
      <c r="T52" s="397"/>
      <c r="U52" s="397"/>
      <c r="V52" s="397"/>
      <c r="W52" s="397"/>
      <c r="X52" s="397"/>
      <c r="Y52" s="397"/>
      <c r="Z52" s="397"/>
      <c r="AA52" s="397"/>
      <c r="AB52" s="397"/>
      <c r="AC52" s="397"/>
      <c r="AD52" s="397"/>
      <c r="AE52" s="397"/>
      <c r="AF52" s="397"/>
      <c r="AG52" s="397"/>
      <c r="AH52" s="397"/>
      <c r="AI52" s="397"/>
      <c r="AJ52" s="397"/>
      <c r="AK52" s="395" t="s">
        <v>3</v>
      </c>
      <c r="AL52" s="395"/>
      <c r="AM52" s="395" t="s">
        <v>243</v>
      </c>
      <c r="AN52" s="395"/>
      <c r="AO52" s="91" t="s">
        <v>242</v>
      </c>
      <c r="AP52" s="91" t="s">
        <v>241</v>
      </c>
      <c r="AQ52" s="83"/>
    </row>
    <row r="53" spans="1:43" ht="11.25" customHeight="1" x14ac:dyDescent="0.25">
      <c r="A53" s="398" t="s">
        <v>257</v>
      </c>
      <c r="B53" s="399"/>
      <c r="C53" s="399"/>
      <c r="D53" s="399"/>
      <c r="E53" s="399"/>
      <c r="F53" s="399"/>
      <c r="G53" s="399"/>
      <c r="H53" s="399"/>
      <c r="I53" s="399"/>
      <c r="J53" s="399"/>
      <c r="K53" s="399"/>
      <c r="L53" s="399"/>
      <c r="M53" s="399"/>
      <c r="N53" s="399"/>
      <c r="O53" s="399"/>
      <c r="P53" s="399"/>
      <c r="Q53" s="399"/>
      <c r="R53" s="399"/>
      <c r="S53" s="399"/>
      <c r="T53" s="399"/>
      <c r="U53" s="399"/>
      <c r="V53" s="399"/>
      <c r="W53" s="399"/>
      <c r="X53" s="399"/>
      <c r="Y53" s="399"/>
      <c r="Z53" s="399"/>
      <c r="AA53" s="399"/>
      <c r="AB53" s="399"/>
      <c r="AC53" s="399"/>
      <c r="AD53" s="399"/>
      <c r="AE53" s="399"/>
      <c r="AF53" s="399"/>
      <c r="AG53" s="399"/>
      <c r="AH53" s="399"/>
      <c r="AI53" s="399"/>
      <c r="AJ53" s="399"/>
      <c r="AK53" s="385" t="s">
        <v>424</v>
      </c>
      <c r="AL53" s="385"/>
      <c r="AM53" s="385" t="s">
        <v>424</v>
      </c>
      <c r="AN53" s="385"/>
      <c r="AO53" s="141" t="s">
        <v>424</v>
      </c>
      <c r="AP53" s="141" t="s">
        <v>424</v>
      </c>
      <c r="AQ53" s="83"/>
    </row>
    <row r="54" spans="1:43" ht="12" customHeight="1" x14ac:dyDescent="0.25">
      <c r="A54" s="375" t="s">
        <v>256</v>
      </c>
      <c r="B54" s="376"/>
      <c r="C54" s="376"/>
      <c r="D54" s="376"/>
      <c r="E54" s="376"/>
      <c r="F54" s="376"/>
      <c r="G54" s="376"/>
      <c r="H54" s="376"/>
      <c r="I54" s="376"/>
      <c r="J54" s="376"/>
      <c r="K54" s="376"/>
      <c r="L54" s="376"/>
      <c r="M54" s="376"/>
      <c r="N54" s="376"/>
      <c r="O54" s="376"/>
      <c r="P54" s="376"/>
      <c r="Q54" s="376"/>
      <c r="R54" s="376"/>
      <c r="S54" s="376"/>
      <c r="T54" s="376"/>
      <c r="U54" s="376"/>
      <c r="V54" s="376"/>
      <c r="W54" s="376"/>
      <c r="X54" s="376"/>
      <c r="Y54" s="376"/>
      <c r="Z54" s="376"/>
      <c r="AA54" s="376"/>
      <c r="AB54" s="376"/>
      <c r="AC54" s="376"/>
      <c r="AD54" s="376"/>
      <c r="AE54" s="376"/>
      <c r="AF54" s="376"/>
      <c r="AG54" s="376"/>
      <c r="AH54" s="376"/>
      <c r="AI54" s="376"/>
      <c r="AJ54" s="376"/>
      <c r="AK54" s="385" t="s">
        <v>424</v>
      </c>
      <c r="AL54" s="385"/>
      <c r="AM54" s="385" t="s">
        <v>424</v>
      </c>
      <c r="AN54" s="385"/>
      <c r="AO54" s="141" t="s">
        <v>424</v>
      </c>
      <c r="AP54" s="141" t="s">
        <v>424</v>
      </c>
      <c r="AQ54" s="83"/>
    </row>
    <row r="55" spans="1:43" ht="12" customHeight="1" x14ac:dyDescent="0.25">
      <c r="A55" s="375" t="s">
        <v>255</v>
      </c>
      <c r="B55" s="376"/>
      <c r="C55" s="376"/>
      <c r="D55" s="376"/>
      <c r="E55" s="376"/>
      <c r="F55" s="376"/>
      <c r="G55" s="376"/>
      <c r="H55" s="376"/>
      <c r="I55" s="376"/>
      <c r="J55" s="376"/>
      <c r="K55" s="376"/>
      <c r="L55" s="376"/>
      <c r="M55" s="376"/>
      <c r="N55" s="376"/>
      <c r="O55" s="376"/>
      <c r="P55" s="376"/>
      <c r="Q55" s="376"/>
      <c r="R55" s="376"/>
      <c r="S55" s="376"/>
      <c r="T55" s="376"/>
      <c r="U55" s="376"/>
      <c r="V55" s="376"/>
      <c r="W55" s="376"/>
      <c r="X55" s="376"/>
      <c r="Y55" s="376"/>
      <c r="Z55" s="376"/>
      <c r="AA55" s="376"/>
      <c r="AB55" s="376"/>
      <c r="AC55" s="376"/>
      <c r="AD55" s="376"/>
      <c r="AE55" s="376"/>
      <c r="AF55" s="376"/>
      <c r="AG55" s="376"/>
      <c r="AH55" s="376"/>
      <c r="AI55" s="376"/>
      <c r="AJ55" s="376"/>
      <c r="AK55" s="385" t="s">
        <v>424</v>
      </c>
      <c r="AL55" s="385"/>
      <c r="AM55" s="385" t="s">
        <v>424</v>
      </c>
      <c r="AN55" s="385"/>
      <c r="AO55" s="141" t="s">
        <v>424</v>
      </c>
      <c r="AP55" s="141" t="s">
        <v>424</v>
      </c>
      <c r="AQ55" s="83"/>
    </row>
    <row r="56" spans="1:43" ht="12" customHeight="1" thickBot="1" x14ac:dyDescent="0.3">
      <c r="A56" s="386" t="s">
        <v>254</v>
      </c>
      <c r="B56" s="387"/>
      <c r="C56" s="387"/>
      <c r="D56" s="387"/>
      <c r="E56" s="387"/>
      <c r="F56" s="387"/>
      <c r="G56" s="387"/>
      <c r="H56" s="387"/>
      <c r="I56" s="387"/>
      <c r="J56" s="387"/>
      <c r="K56" s="387"/>
      <c r="L56" s="387"/>
      <c r="M56" s="387"/>
      <c r="N56" s="387"/>
      <c r="O56" s="387"/>
      <c r="P56" s="387"/>
      <c r="Q56" s="387"/>
      <c r="R56" s="387"/>
      <c r="S56" s="387"/>
      <c r="T56" s="387"/>
      <c r="U56" s="387"/>
      <c r="V56" s="387"/>
      <c r="W56" s="387"/>
      <c r="X56" s="387"/>
      <c r="Y56" s="387"/>
      <c r="Z56" s="387"/>
      <c r="AA56" s="387"/>
      <c r="AB56" s="387"/>
      <c r="AC56" s="387"/>
      <c r="AD56" s="387"/>
      <c r="AE56" s="387"/>
      <c r="AF56" s="387"/>
      <c r="AG56" s="387"/>
      <c r="AH56" s="387"/>
      <c r="AI56" s="387"/>
      <c r="AJ56" s="387"/>
      <c r="AK56" s="400" t="s">
        <v>424</v>
      </c>
      <c r="AL56" s="400"/>
      <c r="AM56" s="400" t="s">
        <v>424</v>
      </c>
      <c r="AN56" s="400"/>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96" t="s">
        <v>253</v>
      </c>
      <c r="B58" s="397"/>
      <c r="C58" s="397"/>
      <c r="D58" s="397"/>
      <c r="E58" s="397"/>
      <c r="F58" s="397"/>
      <c r="G58" s="397"/>
      <c r="H58" s="397"/>
      <c r="I58" s="397"/>
      <c r="J58" s="397"/>
      <c r="K58" s="397"/>
      <c r="L58" s="397"/>
      <c r="M58" s="397"/>
      <c r="N58" s="397"/>
      <c r="O58" s="397"/>
      <c r="P58" s="397"/>
      <c r="Q58" s="397"/>
      <c r="R58" s="397"/>
      <c r="S58" s="397"/>
      <c r="T58" s="397"/>
      <c r="U58" s="397"/>
      <c r="V58" s="397"/>
      <c r="W58" s="397"/>
      <c r="X58" s="397"/>
      <c r="Y58" s="397"/>
      <c r="Z58" s="397"/>
      <c r="AA58" s="397"/>
      <c r="AB58" s="397"/>
      <c r="AC58" s="397"/>
      <c r="AD58" s="397"/>
      <c r="AE58" s="397"/>
      <c r="AF58" s="397"/>
      <c r="AG58" s="397"/>
      <c r="AH58" s="397"/>
      <c r="AI58" s="397"/>
      <c r="AJ58" s="397"/>
      <c r="AK58" s="395" t="s">
        <v>3</v>
      </c>
      <c r="AL58" s="395"/>
      <c r="AM58" s="395" t="s">
        <v>243</v>
      </c>
      <c r="AN58" s="395"/>
      <c r="AO58" s="91" t="s">
        <v>242</v>
      </c>
      <c r="AP58" s="91" t="s">
        <v>241</v>
      </c>
      <c r="AQ58" s="83"/>
    </row>
    <row r="59" spans="1:43" ht="12.75" customHeight="1" x14ac:dyDescent="0.25">
      <c r="A59" s="401" t="s">
        <v>252</v>
      </c>
      <c r="B59" s="402"/>
      <c r="C59" s="402"/>
      <c r="D59" s="402"/>
      <c r="E59" s="402"/>
      <c r="F59" s="402"/>
      <c r="G59" s="402"/>
      <c r="H59" s="402"/>
      <c r="I59" s="402"/>
      <c r="J59" s="402"/>
      <c r="K59" s="402"/>
      <c r="L59" s="402"/>
      <c r="M59" s="402"/>
      <c r="N59" s="402"/>
      <c r="O59" s="402"/>
      <c r="P59" s="402"/>
      <c r="Q59" s="402"/>
      <c r="R59" s="402"/>
      <c r="S59" s="402"/>
      <c r="T59" s="402"/>
      <c r="U59" s="402"/>
      <c r="V59" s="402"/>
      <c r="W59" s="402"/>
      <c r="X59" s="402"/>
      <c r="Y59" s="402"/>
      <c r="Z59" s="402"/>
      <c r="AA59" s="402"/>
      <c r="AB59" s="402"/>
      <c r="AC59" s="402"/>
      <c r="AD59" s="402"/>
      <c r="AE59" s="402"/>
      <c r="AF59" s="402"/>
      <c r="AG59" s="402"/>
      <c r="AH59" s="402"/>
      <c r="AI59" s="402"/>
      <c r="AJ59" s="402"/>
      <c r="AK59" s="403" t="s">
        <v>424</v>
      </c>
      <c r="AL59" s="403"/>
      <c r="AM59" s="403" t="s">
        <v>424</v>
      </c>
      <c r="AN59" s="403"/>
      <c r="AO59" s="97" t="s">
        <v>424</v>
      </c>
      <c r="AP59" s="97" t="s">
        <v>424</v>
      </c>
      <c r="AQ59" s="89"/>
    </row>
    <row r="60" spans="1:43" ht="12" customHeight="1" x14ac:dyDescent="0.25">
      <c r="A60" s="375" t="s">
        <v>251</v>
      </c>
      <c r="B60" s="376"/>
      <c r="C60" s="376"/>
      <c r="D60" s="376"/>
      <c r="E60" s="376"/>
      <c r="F60" s="376"/>
      <c r="G60" s="376"/>
      <c r="H60" s="376"/>
      <c r="I60" s="376"/>
      <c r="J60" s="376"/>
      <c r="K60" s="376"/>
      <c r="L60" s="376"/>
      <c r="M60" s="376"/>
      <c r="N60" s="376"/>
      <c r="O60" s="376"/>
      <c r="P60" s="376"/>
      <c r="Q60" s="376"/>
      <c r="R60" s="376"/>
      <c r="S60" s="376"/>
      <c r="T60" s="376"/>
      <c r="U60" s="376"/>
      <c r="V60" s="376"/>
      <c r="W60" s="376"/>
      <c r="X60" s="376"/>
      <c r="Y60" s="376"/>
      <c r="Z60" s="376"/>
      <c r="AA60" s="376"/>
      <c r="AB60" s="376"/>
      <c r="AC60" s="376"/>
      <c r="AD60" s="376"/>
      <c r="AE60" s="376"/>
      <c r="AF60" s="376"/>
      <c r="AG60" s="376"/>
      <c r="AH60" s="376"/>
      <c r="AI60" s="376"/>
      <c r="AJ60" s="376"/>
      <c r="AK60" s="385" t="s">
        <v>424</v>
      </c>
      <c r="AL60" s="385"/>
      <c r="AM60" s="385" t="s">
        <v>424</v>
      </c>
      <c r="AN60" s="385"/>
      <c r="AO60" s="95" t="s">
        <v>424</v>
      </c>
      <c r="AP60" s="95" t="s">
        <v>424</v>
      </c>
      <c r="AQ60" s="83"/>
    </row>
    <row r="61" spans="1:43" ht="12" customHeight="1" x14ac:dyDescent="0.25">
      <c r="A61" s="375" t="s">
        <v>250</v>
      </c>
      <c r="B61" s="376"/>
      <c r="C61" s="376"/>
      <c r="D61" s="376"/>
      <c r="E61" s="376"/>
      <c r="F61" s="376"/>
      <c r="G61" s="376"/>
      <c r="H61" s="376"/>
      <c r="I61" s="376"/>
      <c r="J61" s="376"/>
      <c r="K61" s="376"/>
      <c r="L61" s="376"/>
      <c r="M61" s="376"/>
      <c r="N61" s="376"/>
      <c r="O61" s="376"/>
      <c r="P61" s="376"/>
      <c r="Q61" s="376"/>
      <c r="R61" s="376"/>
      <c r="S61" s="376"/>
      <c r="T61" s="376"/>
      <c r="U61" s="376"/>
      <c r="V61" s="376"/>
      <c r="W61" s="376"/>
      <c r="X61" s="376"/>
      <c r="Y61" s="376"/>
      <c r="Z61" s="376"/>
      <c r="AA61" s="376"/>
      <c r="AB61" s="376"/>
      <c r="AC61" s="376"/>
      <c r="AD61" s="376"/>
      <c r="AE61" s="376"/>
      <c r="AF61" s="376"/>
      <c r="AG61" s="376"/>
      <c r="AH61" s="376"/>
      <c r="AI61" s="376"/>
      <c r="AJ61" s="376"/>
      <c r="AK61" s="385" t="s">
        <v>424</v>
      </c>
      <c r="AL61" s="385"/>
      <c r="AM61" s="385" t="s">
        <v>424</v>
      </c>
      <c r="AN61" s="385"/>
      <c r="AO61" s="95" t="s">
        <v>424</v>
      </c>
      <c r="AP61" s="95" t="s">
        <v>424</v>
      </c>
      <c r="AQ61" s="83"/>
    </row>
    <row r="62" spans="1:43" ht="12" customHeight="1" x14ac:dyDescent="0.25">
      <c r="A62" s="375" t="s">
        <v>249</v>
      </c>
      <c r="B62" s="376"/>
      <c r="C62" s="376"/>
      <c r="D62" s="376"/>
      <c r="E62" s="376"/>
      <c r="F62" s="376"/>
      <c r="G62" s="376"/>
      <c r="H62" s="376"/>
      <c r="I62" s="376"/>
      <c r="J62" s="376"/>
      <c r="K62" s="376"/>
      <c r="L62" s="376"/>
      <c r="M62" s="376"/>
      <c r="N62" s="376"/>
      <c r="O62" s="376"/>
      <c r="P62" s="376"/>
      <c r="Q62" s="376"/>
      <c r="R62" s="376"/>
      <c r="S62" s="376"/>
      <c r="T62" s="376"/>
      <c r="U62" s="376"/>
      <c r="V62" s="376"/>
      <c r="W62" s="376"/>
      <c r="X62" s="376"/>
      <c r="Y62" s="376"/>
      <c r="Z62" s="376"/>
      <c r="AA62" s="376"/>
      <c r="AB62" s="376"/>
      <c r="AC62" s="376"/>
      <c r="AD62" s="376"/>
      <c r="AE62" s="376"/>
      <c r="AF62" s="376"/>
      <c r="AG62" s="376"/>
      <c r="AH62" s="376"/>
      <c r="AI62" s="376"/>
      <c r="AJ62" s="376"/>
      <c r="AK62" s="385" t="s">
        <v>424</v>
      </c>
      <c r="AL62" s="385"/>
      <c r="AM62" s="385" t="s">
        <v>424</v>
      </c>
      <c r="AN62" s="385"/>
      <c r="AO62" s="95" t="s">
        <v>424</v>
      </c>
      <c r="AP62" s="95" t="s">
        <v>424</v>
      </c>
      <c r="AQ62" s="83"/>
    </row>
    <row r="63" spans="1:43" ht="9.75" customHeight="1" x14ac:dyDescent="0.25">
      <c r="A63" s="375"/>
      <c r="B63" s="376"/>
      <c r="C63" s="376"/>
      <c r="D63" s="376"/>
      <c r="E63" s="376"/>
      <c r="F63" s="376"/>
      <c r="G63" s="376"/>
      <c r="H63" s="376"/>
      <c r="I63" s="376"/>
      <c r="J63" s="376"/>
      <c r="K63" s="376"/>
      <c r="L63" s="376"/>
      <c r="M63" s="376"/>
      <c r="N63" s="376"/>
      <c r="O63" s="376"/>
      <c r="P63" s="376"/>
      <c r="Q63" s="376"/>
      <c r="R63" s="376"/>
      <c r="S63" s="376"/>
      <c r="T63" s="376"/>
      <c r="U63" s="376"/>
      <c r="V63" s="376"/>
      <c r="W63" s="376"/>
      <c r="X63" s="376"/>
      <c r="Y63" s="376"/>
      <c r="Z63" s="376"/>
      <c r="AA63" s="376"/>
      <c r="AB63" s="376"/>
      <c r="AC63" s="376"/>
      <c r="AD63" s="376"/>
      <c r="AE63" s="376"/>
      <c r="AF63" s="376"/>
      <c r="AG63" s="376"/>
      <c r="AH63" s="376"/>
      <c r="AI63" s="376"/>
      <c r="AJ63" s="376"/>
      <c r="AK63" s="385"/>
      <c r="AL63" s="385"/>
      <c r="AM63" s="385"/>
      <c r="AN63" s="385"/>
      <c r="AO63" s="95"/>
      <c r="AP63" s="95"/>
      <c r="AQ63" s="83"/>
    </row>
    <row r="64" spans="1:43" ht="9.75" customHeight="1" x14ac:dyDescent="0.25">
      <c r="A64" s="375"/>
      <c r="B64" s="376"/>
      <c r="C64" s="376"/>
      <c r="D64" s="376"/>
      <c r="E64" s="376"/>
      <c r="F64" s="376"/>
      <c r="G64" s="376"/>
      <c r="H64" s="376"/>
      <c r="I64" s="376"/>
      <c r="J64" s="376"/>
      <c r="K64" s="376"/>
      <c r="L64" s="376"/>
      <c r="M64" s="376"/>
      <c r="N64" s="376"/>
      <c r="O64" s="376"/>
      <c r="P64" s="376"/>
      <c r="Q64" s="376"/>
      <c r="R64" s="376"/>
      <c r="S64" s="376"/>
      <c r="T64" s="376"/>
      <c r="U64" s="376"/>
      <c r="V64" s="376"/>
      <c r="W64" s="376"/>
      <c r="X64" s="376"/>
      <c r="Y64" s="376"/>
      <c r="Z64" s="376"/>
      <c r="AA64" s="376"/>
      <c r="AB64" s="376"/>
      <c r="AC64" s="376"/>
      <c r="AD64" s="376"/>
      <c r="AE64" s="376"/>
      <c r="AF64" s="376"/>
      <c r="AG64" s="376"/>
      <c r="AH64" s="376"/>
      <c r="AI64" s="376"/>
      <c r="AJ64" s="376"/>
      <c r="AK64" s="385"/>
      <c r="AL64" s="385"/>
      <c r="AM64" s="385"/>
      <c r="AN64" s="385"/>
      <c r="AO64" s="95"/>
      <c r="AP64" s="95"/>
      <c r="AQ64" s="83"/>
    </row>
    <row r="65" spans="1:43" ht="12" customHeight="1" x14ac:dyDescent="0.25">
      <c r="A65" s="375" t="s">
        <v>248</v>
      </c>
      <c r="B65" s="376"/>
      <c r="C65" s="376"/>
      <c r="D65" s="376"/>
      <c r="E65" s="376"/>
      <c r="F65" s="376"/>
      <c r="G65" s="376"/>
      <c r="H65" s="376"/>
      <c r="I65" s="376"/>
      <c r="J65" s="376"/>
      <c r="K65" s="376"/>
      <c r="L65" s="376"/>
      <c r="M65" s="376"/>
      <c r="N65" s="376"/>
      <c r="O65" s="376"/>
      <c r="P65" s="376"/>
      <c r="Q65" s="376"/>
      <c r="R65" s="376"/>
      <c r="S65" s="376"/>
      <c r="T65" s="376"/>
      <c r="U65" s="376"/>
      <c r="V65" s="376"/>
      <c r="W65" s="376"/>
      <c r="X65" s="376"/>
      <c r="Y65" s="376"/>
      <c r="Z65" s="376"/>
      <c r="AA65" s="376"/>
      <c r="AB65" s="376"/>
      <c r="AC65" s="376"/>
      <c r="AD65" s="376"/>
      <c r="AE65" s="376"/>
      <c r="AF65" s="376"/>
      <c r="AG65" s="376"/>
      <c r="AH65" s="376"/>
      <c r="AI65" s="376"/>
      <c r="AJ65" s="376"/>
      <c r="AK65" s="385" t="s">
        <v>424</v>
      </c>
      <c r="AL65" s="385"/>
      <c r="AM65" s="385" t="s">
        <v>424</v>
      </c>
      <c r="AN65" s="385"/>
      <c r="AO65" s="95" t="s">
        <v>424</v>
      </c>
      <c r="AP65" s="95" t="s">
        <v>424</v>
      </c>
      <c r="AQ65" s="83"/>
    </row>
    <row r="66" spans="1:43" ht="27.75" customHeight="1" x14ac:dyDescent="0.25">
      <c r="A66" s="404" t="s">
        <v>247</v>
      </c>
      <c r="B66" s="405"/>
      <c r="C66" s="405"/>
      <c r="D66" s="405"/>
      <c r="E66" s="405"/>
      <c r="F66" s="405"/>
      <c r="G66" s="405"/>
      <c r="H66" s="405"/>
      <c r="I66" s="405"/>
      <c r="J66" s="405"/>
      <c r="K66" s="405"/>
      <c r="L66" s="405"/>
      <c r="M66" s="405"/>
      <c r="N66" s="405"/>
      <c r="O66" s="405"/>
      <c r="P66" s="405"/>
      <c r="Q66" s="405"/>
      <c r="R66" s="405"/>
      <c r="S66" s="405"/>
      <c r="T66" s="405"/>
      <c r="U66" s="405"/>
      <c r="V66" s="405"/>
      <c r="W66" s="405"/>
      <c r="X66" s="405"/>
      <c r="Y66" s="405"/>
      <c r="Z66" s="405"/>
      <c r="AA66" s="405"/>
      <c r="AB66" s="405"/>
      <c r="AC66" s="405"/>
      <c r="AD66" s="405"/>
      <c r="AE66" s="405"/>
      <c r="AF66" s="405"/>
      <c r="AG66" s="405"/>
      <c r="AH66" s="405"/>
      <c r="AI66" s="405"/>
      <c r="AJ66" s="406"/>
      <c r="AK66" s="407" t="s">
        <v>424</v>
      </c>
      <c r="AL66" s="407"/>
      <c r="AM66" s="407" t="s">
        <v>424</v>
      </c>
      <c r="AN66" s="407"/>
      <c r="AO66" s="96" t="s">
        <v>424</v>
      </c>
      <c r="AP66" s="96" t="s">
        <v>424</v>
      </c>
      <c r="AQ66" s="89"/>
    </row>
    <row r="67" spans="1:43" ht="11.25" customHeight="1" x14ac:dyDescent="0.25">
      <c r="A67" s="375" t="s">
        <v>239</v>
      </c>
      <c r="B67" s="376"/>
      <c r="C67" s="376"/>
      <c r="D67" s="376"/>
      <c r="E67" s="376"/>
      <c r="F67" s="376"/>
      <c r="G67" s="376"/>
      <c r="H67" s="376"/>
      <c r="I67" s="376"/>
      <c r="J67" s="376"/>
      <c r="K67" s="376"/>
      <c r="L67" s="376"/>
      <c r="M67" s="376"/>
      <c r="N67" s="376"/>
      <c r="O67" s="376"/>
      <c r="P67" s="376"/>
      <c r="Q67" s="376"/>
      <c r="R67" s="376"/>
      <c r="S67" s="376"/>
      <c r="T67" s="376"/>
      <c r="U67" s="376"/>
      <c r="V67" s="376"/>
      <c r="W67" s="376"/>
      <c r="X67" s="376"/>
      <c r="Y67" s="376"/>
      <c r="Z67" s="376"/>
      <c r="AA67" s="376"/>
      <c r="AB67" s="376"/>
      <c r="AC67" s="376"/>
      <c r="AD67" s="376"/>
      <c r="AE67" s="376"/>
      <c r="AF67" s="376"/>
      <c r="AG67" s="376"/>
      <c r="AH67" s="376"/>
      <c r="AI67" s="376"/>
      <c r="AJ67" s="376"/>
      <c r="AK67" s="385" t="s">
        <v>424</v>
      </c>
      <c r="AL67" s="385"/>
      <c r="AM67" s="385" t="s">
        <v>424</v>
      </c>
      <c r="AN67" s="385"/>
      <c r="AO67" s="95" t="s">
        <v>424</v>
      </c>
      <c r="AP67" s="95" t="s">
        <v>424</v>
      </c>
      <c r="AQ67" s="83"/>
    </row>
    <row r="68" spans="1:43" ht="25.5" customHeight="1" x14ac:dyDescent="0.25">
      <c r="A68" s="404" t="s">
        <v>240</v>
      </c>
      <c r="B68" s="405"/>
      <c r="C68" s="405"/>
      <c r="D68" s="405"/>
      <c r="E68" s="405"/>
      <c r="F68" s="405"/>
      <c r="G68" s="405"/>
      <c r="H68" s="405"/>
      <c r="I68" s="405"/>
      <c r="J68" s="405"/>
      <c r="K68" s="405"/>
      <c r="L68" s="405"/>
      <c r="M68" s="405"/>
      <c r="N68" s="405"/>
      <c r="O68" s="405"/>
      <c r="P68" s="405"/>
      <c r="Q68" s="405"/>
      <c r="R68" s="405"/>
      <c r="S68" s="405"/>
      <c r="T68" s="405"/>
      <c r="U68" s="405"/>
      <c r="V68" s="405"/>
      <c r="W68" s="405"/>
      <c r="X68" s="405"/>
      <c r="Y68" s="405"/>
      <c r="Z68" s="405"/>
      <c r="AA68" s="405"/>
      <c r="AB68" s="405"/>
      <c r="AC68" s="405"/>
      <c r="AD68" s="405"/>
      <c r="AE68" s="405"/>
      <c r="AF68" s="405"/>
      <c r="AG68" s="405"/>
      <c r="AH68" s="405"/>
      <c r="AI68" s="405"/>
      <c r="AJ68" s="406"/>
      <c r="AK68" s="407" t="s">
        <v>424</v>
      </c>
      <c r="AL68" s="407"/>
      <c r="AM68" s="407" t="s">
        <v>424</v>
      </c>
      <c r="AN68" s="407"/>
      <c r="AO68" s="96" t="s">
        <v>424</v>
      </c>
      <c r="AP68" s="96" t="s">
        <v>424</v>
      </c>
      <c r="AQ68" s="89"/>
    </row>
    <row r="69" spans="1:43" ht="12" customHeight="1" x14ac:dyDescent="0.25">
      <c r="A69" s="375" t="s">
        <v>238</v>
      </c>
      <c r="B69" s="376"/>
      <c r="C69" s="376"/>
      <c r="D69" s="376"/>
      <c r="E69" s="376"/>
      <c r="F69" s="376"/>
      <c r="G69" s="376"/>
      <c r="H69" s="376"/>
      <c r="I69" s="376"/>
      <c r="J69" s="376"/>
      <c r="K69" s="376"/>
      <c r="L69" s="376"/>
      <c r="M69" s="376"/>
      <c r="N69" s="376"/>
      <c r="O69" s="376"/>
      <c r="P69" s="376"/>
      <c r="Q69" s="376"/>
      <c r="R69" s="376"/>
      <c r="S69" s="376"/>
      <c r="T69" s="376"/>
      <c r="U69" s="376"/>
      <c r="V69" s="376"/>
      <c r="W69" s="376"/>
      <c r="X69" s="376"/>
      <c r="Y69" s="376"/>
      <c r="Z69" s="376"/>
      <c r="AA69" s="376"/>
      <c r="AB69" s="376"/>
      <c r="AC69" s="376"/>
      <c r="AD69" s="376"/>
      <c r="AE69" s="376"/>
      <c r="AF69" s="376"/>
      <c r="AG69" s="376"/>
      <c r="AH69" s="376"/>
      <c r="AI69" s="376"/>
      <c r="AJ69" s="376"/>
      <c r="AK69" s="385" t="s">
        <v>424</v>
      </c>
      <c r="AL69" s="385"/>
      <c r="AM69" s="385" t="s">
        <v>424</v>
      </c>
      <c r="AN69" s="385"/>
      <c r="AO69" s="95" t="s">
        <v>424</v>
      </c>
      <c r="AP69" s="95" t="s">
        <v>424</v>
      </c>
      <c r="AQ69" s="83"/>
    </row>
    <row r="70" spans="1:43" ht="12.75" customHeight="1" x14ac:dyDescent="0.25">
      <c r="A70" s="408" t="s">
        <v>246</v>
      </c>
      <c r="B70" s="409"/>
      <c r="C70" s="409"/>
      <c r="D70" s="409"/>
      <c r="E70" s="409"/>
      <c r="F70" s="409"/>
      <c r="G70" s="409"/>
      <c r="H70" s="409"/>
      <c r="I70" s="409"/>
      <c r="J70" s="409"/>
      <c r="K70" s="409"/>
      <c r="L70" s="409"/>
      <c r="M70" s="409"/>
      <c r="N70" s="409"/>
      <c r="O70" s="409"/>
      <c r="P70" s="409"/>
      <c r="Q70" s="409"/>
      <c r="R70" s="409"/>
      <c r="S70" s="409"/>
      <c r="T70" s="409"/>
      <c r="U70" s="409"/>
      <c r="V70" s="409"/>
      <c r="W70" s="409"/>
      <c r="X70" s="409"/>
      <c r="Y70" s="409"/>
      <c r="Z70" s="409"/>
      <c r="AA70" s="409"/>
      <c r="AB70" s="409"/>
      <c r="AC70" s="409"/>
      <c r="AD70" s="409"/>
      <c r="AE70" s="409"/>
      <c r="AF70" s="409"/>
      <c r="AG70" s="409"/>
      <c r="AH70" s="409"/>
      <c r="AI70" s="409"/>
      <c r="AJ70" s="409"/>
      <c r="AK70" s="407" t="s">
        <v>424</v>
      </c>
      <c r="AL70" s="407"/>
      <c r="AM70" s="407" t="s">
        <v>424</v>
      </c>
      <c r="AN70" s="407"/>
      <c r="AO70" s="96" t="s">
        <v>424</v>
      </c>
      <c r="AP70" s="96" t="s">
        <v>424</v>
      </c>
      <c r="AQ70" s="89"/>
    </row>
    <row r="71" spans="1:43" ht="12" customHeight="1" x14ac:dyDescent="0.25">
      <c r="A71" s="375" t="s">
        <v>237</v>
      </c>
      <c r="B71" s="376"/>
      <c r="C71" s="376"/>
      <c r="D71" s="376"/>
      <c r="E71" s="376"/>
      <c r="F71" s="376"/>
      <c r="G71" s="376"/>
      <c r="H71" s="376"/>
      <c r="I71" s="376"/>
      <c r="J71" s="376"/>
      <c r="K71" s="376"/>
      <c r="L71" s="376"/>
      <c r="M71" s="376"/>
      <c r="N71" s="376"/>
      <c r="O71" s="376"/>
      <c r="P71" s="376"/>
      <c r="Q71" s="376"/>
      <c r="R71" s="376"/>
      <c r="S71" s="376"/>
      <c r="T71" s="376"/>
      <c r="U71" s="376"/>
      <c r="V71" s="376"/>
      <c r="W71" s="376"/>
      <c r="X71" s="376"/>
      <c r="Y71" s="376"/>
      <c r="Z71" s="376"/>
      <c r="AA71" s="376"/>
      <c r="AB71" s="376"/>
      <c r="AC71" s="376"/>
      <c r="AD71" s="376"/>
      <c r="AE71" s="376"/>
      <c r="AF71" s="376"/>
      <c r="AG71" s="376"/>
      <c r="AH71" s="376"/>
      <c r="AI71" s="376"/>
      <c r="AJ71" s="376"/>
      <c r="AK71" s="385" t="s">
        <v>424</v>
      </c>
      <c r="AL71" s="385"/>
      <c r="AM71" s="385" t="s">
        <v>424</v>
      </c>
      <c r="AN71" s="385"/>
      <c r="AO71" s="95" t="s">
        <v>424</v>
      </c>
      <c r="AP71" s="95" t="s">
        <v>424</v>
      </c>
      <c r="AQ71" s="83"/>
    </row>
    <row r="72" spans="1:43" ht="12.75" customHeight="1" thickBot="1" x14ac:dyDescent="0.3">
      <c r="A72" s="410" t="s">
        <v>245</v>
      </c>
      <c r="B72" s="411"/>
      <c r="C72" s="411"/>
      <c r="D72" s="411"/>
      <c r="E72" s="411"/>
      <c r="F72" s="411"/>
      <c r="G72" s="411"/>
      <c r="H72" s="411"/>
      <c r="I72" s="411"/>
      <c r="J72" s="411"/>
      <c r="K72" s="411"/>
      <c r="L72" s="411"/>
      <c r="M72" s="411"/>
      <c r="N72" s="411"/>
      <c r="O72" s="411"/>
      <c r="P72" s="411"/>
      <c r="Q72" s="411"/>
      <c r="R72" s="411"/>
      <c r="S72" s="411"/>
      <c r="T72" s="411"/>
      <c r="U72" s="411"/>
      <c r="V72" s="411"/>
      <c r="W72" s="411"/>
      <c r="X72" s="411"/>
      <c r="Y72" s="411"/>
      <c r="Z72" s="411"/>
      <c r="AA72" s="411"/>
      <c r="AB72" s="411"/>
      <c r="AC72" s="411"/>
      <c r="AD72" s="411"/>
      <c r="AE72" s="411"/>
      <c r="AF72" s="411"/>
      <c r="AG72" s="411"/>
      <c r="AH72" s="411"/>
      <c r="AI72" s="411"/>
      <c r="AJ72" s="412"/>
      <c r="AK72" s="413" t="s">
        <v>424</v>
      </c>
      <c r="AL72" s="413"/>
      <c r="AM72" s="413" t="s">
        <v>424</v>
      </c>
      <c r="AN72" s="413"/>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96" t="s">
        <v>244</v>
      </c>
      <c r="B74" s="397"/>
      <c r="C74" s="397"/>
      <c r="D74" s="397"/>
      <c r="E74" s="397"/>
      <c r="F74" s="397"/>
      <c r="G74" s="397"/>
      <c r="H74" s="397"/>
      <c r="I74" s="397"/>
      <c r="J74" s="397"/>
      <c r="K74" s="397"/>
      <c r="L74" s="397"/>
      <c r="M74" s="397"/>
      <c r="N74" s="397"/>
      <c r="O74" s="397"/>
      <c r="P74" s="397"/>
      <c r="Q74" s="397"/>
      <c r="R74" s="397"/>
      <c r="S74" s="397"/>
      <c r="T74" s="397"/>
      <c r="U74" s="397"/>
      <c r="V74" s="397"/>
      <c r="W74" s="397"/>
      <c r="X74" s="397"/>
      <c r="Y74" s="397"/>
      <c r="Z74" s="397"/>
      <c r="AA74" s="397"/>
      <c r="AB74" s="397"/>
      <c r="AC74" s="397"/>
      <c r="AD74" s="397"/>
      <c r="AE74" s="397"/>
      <c r="AF74" s="397"/>
      <c r="AG74" s="397"/>
      <c r="AH74" s="397"/>
      <c r="AI74" s="397"/>
      <c r="AJ74" s="397"/>
      <c r="AK74" s="395" t="s">
        <v>3</v>
      </c>
      <c r="AL74" s="395"/>
      <c r="AM74" s="395" t="s">
        <v>243</v>
      </c>
      <c r="AN74" s="395"/>
      <c r="AO74" s="91" t="s">
        <v>242</v>
      </c>
      <c r="AP74" s="91" t="s">
        <v>241</v>
      </c>
      <c r="AQ74" s="83"/>
    </row>
    <row r="75" spans="1:43" ht="25.5" customHeight="1" x14ac:dyDescent="0.25">
      <c r="A75" s="404" t="s">
        <v>240</v>
      </c>
      <c r="B75" s="405"/>
      <c r="C75" s="405"/>
      <c r="D75" s="405"/>
      <c r="E75" s="405"/>
      <c r="F75" s="405"/>
      <c r="G75" s="405"/>
      <c r="H75" s="405"/>
      <c r="I75" s="405"/>
      <c r="J75" s="405"/>
      <c r="K75" s="405"/>
      <c r="L75" s="405"/>
      <c r="M75" s="405"/>
      <c r="N75" s="405"/>
      <c r="O75" s="405"/>
      <c r="P75" s="405"/>
      <c r="Q75" s="405"/>
      <c r="R75" s="405"/>
      <c r="S75" s="405"/>
      <c r="T75" s="405"/>
      <c r="U75" s="405"/>
      <c r="V75" s="405"/>
      <c r="W75" s="405"/>
      <c r="X75" s="405"/>
      <c r="Y75" s="405"/>
      <c r="Z75" s="405"/>
      <c r="AA75" s="405"/>
      <c r="AB75" s="405"/>
      <c r="AC75" s="405"/>
      <c r="AD75" s="405"/>
      <c r="AE75" s="405"/>
      <c r="AF75" s="405"/>
      <c r="AG75" s="405"/>
      <c r="AH75" s="405"/>
      <c r="AI75" s="405"/>
      <c r="AJ75" s="406"/>
      <c r="AK75" s="407" t="s">
        <v>424</v>
      </c>
      <c r="AL75" s="407"/>
      <c r="AM75" s="414" t="s">
        <v>424</v>
      </c>
      <c r="AN75" s="414"/>
      <c r="AO75" s="87" t="s">
        <v>424</v>
      </c>
      <c r="AP75" s="87" t="s">
        <v>424</v>
      </c>
      <c r="AQ75" s="89"/>
    </row>
    <row r="76" spans="1:43" ht="12" customHeight="1" x14ac:dyDescent="0.25">
      <c r="A76" s="375" t="s">
        <v>239</v>
      </c>
      <c r="B76" s="376"/>
      <c r="C76" s="376"/>
      <c r="D76" s="376"/>
      <c r="E76" s="376"/>
      <c r="F76" s="376"/>
      <c r="G76" s="376"/>
      <c r="H76" s="376"/>
      <c r="I76" s="376"/>
      <c r="J76" s="376"/>
      <c r="K76" s="376"/>
      <c r="L76" s="376"/>
      <c r="M76" s="376"/>
      <c r="N76" s="376"/>
      <c r="O76" s="376"/>
      <c r="P76" s="376"/>
      <c r="Q76" s="376"/>
      <c r="R76" s="376"/>
      <c r="S76" s="376"/>
      <c r="T76" s="376"/>
      <c r="U76" s="376"/>
      <c r="V76" s="376"/>
      <c r="W76" s="376"/>
      <c r="X76" s="376"/>
      <c r="Y76" s="376"/>
      <c r="Z76" s="376"/>
      <c r="AA76" s="376"/>
      <c r="AB76" s="376"/>
      <c r="AC76" s="376"/>
      <c r="AD76" s="376"/>
      <c r="AE76" s="376"/>
      <c r="AF76" s="376"/>
      <c r="AG76" s="376"/>
      <c r="AH76" s="376"/>
      <c r="AI76" s="376"/>
      <c r="AJ76" s="376"/>
      <c r="AK76" s="385" t="s">
        <v>424</v>
      </c>
      <c r="AL76" s="385"/>
      <c r="AM76" s="415" t="s">
        <v>424</v>
      </c>
      <c r="AN76" s="415"/>
      <c r="AO76" s="90" t="s">
        <v>424</v>
      </c>
      <c r="AP76" s="90" t="s">
        <v>424</v>
      </c>
      <c r="AQ76" s="83"/>
    </row>
    <row r="77" spans="1:43" ht="12" customHeight="1" x14ac:dyDescent="0.25">
      <c r="A77" s="375" t="s">
        <v>238</v>
      </c>
      <c r="B77" s="376"/>
      <c r="C77" s="376"/>
      <c r="D77" s="376"/>
      <c r="E77" s="376"/>
      <c r="F77" s="376"/>
      <c r="G77" s="376"/>
      <c r="H77" s="376"/>
      <c r="I77" s="376"/>
      <c r="J77" s="376"/>
      <c r="K77" s="376"/>
      <c r="L77" s="376"/>
      <c r="M77" s="376"/>
      <c r="N77" s="376"/>
      <c r="O77" s="376"/>
      <c r="P77" s="376"/>
      <c r="Q77" s="376"/>
      <c r="R77" s="376"/>
      <c r="S77" s="376"/>
      <c r="T77" s="376"/>
      <c r="U77" s="376"/>
      <c r="V77" s="376"/>
      <c r="W77" s="376"/>
      <c r="X77" s="376"/>
      <c r="Y77" s="376"/>
      <c r="Z77" s="376"/>
      <c r="AA77" s="376"/>
      <c r="AB77" s="376"/>
      <c r="AC77" s="376"/>
      <c r="AD77" s="376"/>
      <c r="AE77" s="376"/>
      <c r="AF77" s="376"/>
      <c r="AG77" s="376"/>
      <c r="AH77" s="376"/>
      <c r="AI77" s="376"/>
      <c r="AJ77" s="376"/>
      <c r="AK77" s="385" t="s">
        <v>424</v>
      </c>
      <c r="AL77" s="385"/>
      <c r="AM77" s="415" t="s">
        <v>424</v>
      </c>
      <c r="AN77" s="415"/>
      <c r="AO77" s="90" t="s">
        <v>424</v>
      </c>
      <c r="AP77" s="90" t="s">
        <v>424</v>
      </c>
      <c r="AQ77" s="83"/>
    </row>
    <row r="78" spans="1:43" ht="12" customHeight="1" x14ac:dyDescent="0.25">
      <c r="A78" s="375" t="s">
        <v>237</v>
      </c>
      <c r="B78" s="376"/>
      <c r="C78" s="376"/>
      <c r="D78" s="376"/>
      <c r="E78" s="376"/>
      <c r="F78" s="376"/>
      <c r="G78" s="376"/>
      <c r="H78" s="376"/>
      <c r="I78" s="376"/>
      <c r="J78" s="376"/>
      <c r="K78" s="376"/>
      <c r="L78" s="376"/>
      <c r="M78" s="376"/>
      <c r="N78" s="376"/>
      <c r="O78" s="376"/>
      <c r="P78" s="376"/>
      <c r="Q78" s="376"/>
      <c r="R78" s="376"/>
      <c r="S78" s="376"/>
      <c r="T78" s="376"/>
      <c r="U78" s="376"/>
      <c r="V78" s="376"/>
      <c r="W78" s="376"/>
      <c r="X78" s="376"/>
      <c r="Y78" s="376"/>
      <c r="Z78" s="376"/>
      <c r="AA78" s="376"/>
      <c r="AB78" s="376"/>
      <c r="AC78" s="376"/>
      <c r="AD78" s="376"/>
      <c r="AE78" s="376"/>
      <c r="AF78" s="376"/>
      <c r="AG78" s="376"/>
      <c r="AH78" s="376"/>
      <c r="AI78" s="376"/>
      <c r="AJ78" s="376"/>
      <c r="AK78" s="385" t="s">
        <v>424</v>
      </c>
      <c r="AL78" s="385"/>
      <c r="AM78" s="415" t="s">
        <v>424</v>
      </c>
      <c r="AN78" s="415"/>
      <c r="AO78" s="90" t="s">
        <v>424</v>
      </c>
      <c r="AP78" s="90" t="s">
        <v>424</v>
      </c>
      <c r="AQ78" s="83"/>
    </row>
    <row r="79" spans="1:43" ht="12" customHeight="1" x14ac:dyDescent="0.25">
      <c r="A79" s="375" t="s">
        <v>236</v>
      </c>
      <c r="B79" s="376"/>
      <c r="C79" s="376"/>
      <c r="D79" s="376"/>
      <c r="E79" s="376"/>
      <c r="F79" s="376"/>
      <c r="G79" s="376"/>
      <c r="H79" s="376"/>
      <c r="I79" s="376"/>
      <c r="J79" s="376"/>
      <c r="K79" s="376"/>
      <c r="L79" s="376"/>
      <c r="M79" s="376"/>
      <c r="N79" s="376"/>
      <c r="O79" s="376"/>
      <c r="P79" s="376"/>
      <c r="Q79" s="376"/>
      <c r="R79" s="376"/>
      <c r="S79" s="376"/>
      <c r="T79" s="376"/>
      <c r="U79" s="376"/>
      <c r="V79" s="376"/>
      <c r="W79" s="376"/>
      <c r="X79" s="376"/>
      <c r="Y79" s="376"/>
      <c r="Z79" s="376"/>
      <c r="AA79" s="376"/>
      <c r="AB79" s="376"/>
      <c r="AC79" s="376"/>
      <c r="AD79" s="376"/>
      <c r="AE79" s="376"/>
      <c r="AF79" s="376"/>
      <c r="AG79" s="376"/>
      <c r="AH79" s="376"/>
      <c r="AI79" s="376"/>
      <c r="AJ79" s="376"/>
      <c r="AK79" s="385" t="s">
        <v>424</v>
      </c>
      <c r="AL79" s="385"/>
      <c r="AM79" s="415" t="s">
        <v>424</v>
      </c>
      <c r="AN79" s="415"/>
      <c r="AO79" s="90" t="s">
        <v>424</v>
      </c>
      <c r="AP79" s="90" t="s">
        <v>424</v>
      </c>
      <c r="AQ79" s="83"/>
    </row>
    <row r="80" spans="1:43" ht="12" customHeight="1" x14ac:dyDescent="0.25">
      <c r="A80" s="375" t="s">
        <v>235</v>
      </c>
      <c r="B80" s="376"/>
      <c r="C80" s="376"/>
      <c r="D80" s="376"/>
      <c r="E80" s="376"/>
      <c r="F80" s="376"/>
      <c r="G80" s="376"/>
      <c r="H80" s="376"/>
      <c r="I80" s="376"/>
      <c r="J80" s="376"/>
      <c r="K80" s="376"/>
      <c r="L80" s="376"/>
      <c r="M80" s="376"/>
      <c r="N80" s="376"/>
      <c r="O80" s="376"/>
      <c r="P80" s="376"/>
      <c r="Q80" s="376"/>
      <c r="R80" s="376"/>
      <c r="S80" s="376"/>
      <c r="T80" s="376"/>
      <c r="U80" s="376"/>
      <c r="V80" s="376"/>
      <c r="W80" s="376"/>
      <c r="X80" s="376"/>
      <c r="Y80" s="376"/>
      <c r="Z80" s="376"/>
      <c r="AA80" s="376"/>
      <c r="AB80" s="376"/>
      <c r="AC80" s="376"/>
      <c r="AD80" s="376"/>
      <c r="AE80" s="376"/>
      <c r="AF80" s="376"/>
      <c r="AG80" s="376"/>
      <c r="AH80" s="376"/>
      <c r="AI80" s="376"/>
      <c r="AJ80" s="376"/>
      <c r="AK80" s="385" t="s">
        <v>424</v>
      </c>
      <c r="AL80" s="385"/>
      <c r="AM80" s="415" t="s">
        <v>424</v>
      </c>
      <c r="AN80" s="415"/>
      <c r="AO80" s="90" t="s">
        <v>424</v>
      </c>
      <c r="AP80" s="90" t="s">
        <v>424</v>
      </c>
      <c r="AQ80" s="83"/>
    </row>
    <row r="81" spans="1:45" ht="12.75" customHeight="1" x14ac:dyDescent="0.25">
      <c r="A81" s="375" t="s">
        <v>234</v>
      </c>
      <c r="B81" s="376"/>
      <c r="C81" s="376"/>
      <c r="D81" s="376"/>
      <c r="E81" s="376"/>
      <c r="F81" s="376"/>
      <c r="G81" s="376"/>
      <c r="H81" s="376"/>
      <c r="I81" s="376"/>
      <c r="J81" s="376"/>
      <c r="K81" s="376"/>
      <c r="L81" s="376"/>
      <c r="M81" s="376"/>
      <c r="N81" s="376"/>
      <c r="O81" s="376"/>
      <c r="P81" s="376"/>
      <c r="Q81" s="376"/>
      <c r="R81" s="376"/>
      <c r="S81" s="376"/>
      <c r="T81" s="376"/>
      <c r="U81" s="376"/>
      <c r="V81" s="376"/>
      <c r="W81" s="376"/>
      <c r="X81" s="376"/>
      <c r="Y81" s="376"/>
      <c r="Z81" s="376"/>
      <c r="AA81" s="376"/>
      <c r="AB81" s="376"/>
      <c r="AC81" s="376"/>
      <c r="AD81" s="376"/>
      <c r="AE81" s="376"/>
      <c r="AF81" s="376"/>
      <c r="AG81" s="376"/>
      <c r="AH81" s="376"/>
      <c r="AI81" s="376"/>
      <c r="AJ81" s="376"/>
      <c r="AK81" s="385" t="s">
        <v>424</v>
      </c>
      <c r="AL81" s="385"/>
      <c r="AM81" s="415" t="s">
        <v>424</v>
      </c>
      <c r="AN81" s="415"/>
      <c r="AO81" s="90" t="s">
        <v>424</v>
      </c>
      <c r="AP81" s="90" t="s">
        <v>424</v>
      </c>
      <c r="AQ81" s="83"/>
    </row>
    <row r="82" spans="1:45" ht="12.75" customHeight="1" x14ac:dyDescent="0.25">
      <c r="A82" s="375" t="s">
        <v>233</v>
      </c>
      <c r="B82" s="376"/>
      <c r="C82" s="376"/>
      <c r="D82" s="376"/>
      <c r="E82" s="376"/>
      <c r="F82" s="376"/>
      <c r="G82" s="376"/>
      <c r="H82" s="376"/>
      <c r="I82" s="376"/>
      <c r="J82" s="376"/>
      <c r="K82" s="376"/>
      <c r="L82" s="376"/>
      <c r="M82" s="376"/>
      <c r="N82" s="376"/>
      <c r="O82" s="376"/>
      <c r="P82" s="376"/>
      <c r="Q82" s="376"/>
      <c r="R82" s="376"/>
      <c r="S82" s="376"/>
      <c r="T82" s="376"/>
      <c r="U82" s="376"/>
      <c r="V82" s="376"/>
      <c r="W82" s="376"/>
      <c r="X82" s="376"/>
      <c r="Y82" s="376"/>
      <c r="Z82" s="376"/>
      <c r="AA82" s="376"/>
      <c r="AB82" s="376"/>
      <c r="AC82" s="376"/>
      <c r="AD82" s="376"/>
      <c r="AE82" s="376"/>
      <c r="AF82" s="376"/>
      <c r="AG82" s="376"/>
      <c r="AH82" s="376"/>
      <c r="AI82" s="376"/>
      <c r="AJ82" s="376"/>
      <c r="AK82" s="385" t="s">
        <v>424</v>
      </c>
      <c r="AL82" s="385"/>
      <c r="AM82" s="415" t="s">
        <v>424</v>
      </c>
      <c r="AN82" s="415"/>
      <c r="AO82" s="90" t="s">
        <v>424</v>
      </c>
      <c r="AP82" s="90" t="s">
        <v>424</v>
      </c>
      <c r="AQ82" s="83"/>
    </row>
    <row r="83" spans="1:45" ht="12" customHeight="1" x14ac:dyDescent="0.25">
      <c r="A83" s="408" t="s">
        <v>232</v>
      </c>
      <c r="B83" s="409"/>
      <c r="C83" s="409"/>
      <c r="D83" s="409"/>
      <c r="E83" s="409"/>
      <c r="F83" s="409"/>
      <c r="G83" s="409"/>
      <c r="H83" s="409"/>
      <c r="I83" s="409"/>
      <c r="J83" s="409"/>
      <c r="K83" s="409"/>
      <c r="L83" s="409"/>
      <c r="M83" s="409"/>
      <c r="N83" s="409"/>
      <c r="O83" s="409"/>
      <c r="P83" s="409"/>
      <c r="Q83" s="409"/>
      <c r="R83" s="409"/>
      <c r="S83" s="409"/>
      <c r="T83" s="409"/>
      <c r="U83" s="409"/>
      <c r="V83" s="409"/>
      <c r="W83" s="409"/>
      <c r="X83" s="409"/>
      <c r="Y83" s="409"/>
      <c r="Z83" s="409"/>
      <c r="AA83" s="409"/>
      <c r="AB83" s="409"/>
      <c r="AC83" s="409"/>
      <c r="AD83" s="409"/>
      <c r="AE83" s="409"/>
      <c r="AF83" s="409"/>
      <c r="AG83" s="409"/>
      <c r="AH83" s="409"/>
      <c r="AI83" s="409"/>
      <c r="AJ83" s="409"/>
      <c r="AK83" s="407" t="s">
        <v>424</v>
      </c>
      <c r="AL83" s="407"/>
      <c r="AM83" s="414" t="s">
        <v>424</v>
      </c>
      <c r="AN83" s="414"/>
      <c r="AO83" s="87" t="s">
        <v>424</v>
      </c>
      <c r="AP83" s="87" t="s">
        <v>424</v>
      </c>
      <c r="AQ83" s="89"/>
    </row>
    <row r="84" spans="1:45" ht="12" customHeight="1" x14ac:dyDescent="0.25">
      <c r="A84" s="408" t="s">
        <v>231</v>
      </c>
      <c r="B84" s="409"/>
      <c r="C84" s="409"/>
      <c r="D84" s="409"/>
      <c r="E84" s="409"/>
      <c r="F84" s="409"/>
      <c r="G84" s="409"/>
      <c r="H84" s="409"/>
      <c r="I84" s="409"/>
      <c r="J84" s="409"/>
      <c r="K84" s="409"/>
      <c r="L84" s="409"/>
      <c r="M84" s="409"/>
      <c r="N84" s="409"/>
      <c r="O84" s="409"/>
      <c r="P84" s="409"/>
      <c r="Q84" s="409"/>
      <c r="R84" s="409"/>
      <c r="S84" s="409"/>
      <c r="T84" s="409"/>
      <c r="U84" s="409"/>
      <c r="V84" s="409"/>
      <c r="W84" s="409"/>
      <c r="X84" s="409"/>
      <c r="Y84" s="409"/>
      <c r="Z84" s="409"/>
      <c r="AA84" s="409"/>
      <c r="AB84" s="409"/>
      <c r="AC84" s="409"/>
      <c r="AD84" s="409"/>
      <c r="AE84" s="409"/>
      <c r="AF84" s="409"/>
      <c r="AG84" s="409"/>
      <c r="AH84" s="409"/>
      <c r="AI84" s="409"/>
      <c r="AJ84" s="409"/>
      <c r="AK84" s="407" t="s">
        <v>424</v>
      </c>
      <c r="AL84" s="407"/>
      <c r="AM84" s="414" t="s">
        <v>424</v>
      </c>
      <c r="AN84" s="414"/>
      <c r="AO84" s="87" t="s">
        <v>424</v>
      </c>
      <c r="AP84" s="87" t="s">
        <v>424</v>
      </c>
      <c r="AQ84" s="89"/>
    </row>
    <row r="85" spans="1:45" ht="12" customHeight="1" x14ac:dyDescent="0.25">
      <c r="A85" s="375" t="s">
        <v>230</v>
      </c>
      <c r="B85" s="376"/>
      <c r="C85" s="376"/>
      <c r="D85" s="376"/>
      <c r="E85" s="376"/>
      <c r="F85" s="376"/>
      <c r="G85" s="376"/>
      <c r="H85" s="376"/>
      <c r="I85" s="376"/>
      <c r="J85" s="376"/>
      <c r="K85" s="376"/>
      <c r="L85" s="376"/>
      <c r="M85" s="376"/>
      <c r="N85" s="376"/>
      <c r="O85" s="376"/>
      <c r="P85" s="376"/>
      <c r="Q85" s="376"/>
      <c r="R85" s="376"/>
      <c r="S85" s="376"/>
      <c r="T85" s="376"/>
      <c r="U85" s="376"/>
      <c r="V85" s="376"/>
      <c r="W85" s="376"/>
      <c r="X85" s="376"/>
      <c r="Y85" s="376"/>
      <c r="Z85" s="376"/>
      <c r="AA85" s="376"/>
      <c r="AB85" s="376"/>
      <c r="AC85" s="376"/>
      <c r="AD85" s="376"/>
      <c r="AE85" s="376"/>
      <c r="AF85" s="376"/>
      <c r="AG85" s="376"/>
      <c r="AH85" s="376"/>
      <c r="AI85" s="376"/>
      <c r="AJ85" s="376"/>
      <c r="AK85" s="385" t="s">
        <v>424</v>
      </c>
      <c r="AL85" s="385"/>
      <c r="AM85" s="415" t="s">
        <v>424</v>
      </c>
      <c r="AN85" s="415"/>
      <c r="AO85" s="90" t="s">
        <v>424</v>
      </c>
      <c r="AP85" s="90" t="s">
        <v>424</v>
      </c>
      <c r="AQ85" s="77"/>
    </row>
    <row r="86" spans="1:45" ht="27.75" customHeight="1" x14ac:dyDescent="0.25">
      <c r="A86" s="404" t="s">
        <v>229</v>
      </c>
      <c r="B86" s="405"/>
      <c r="C86" s="405"/>
      <c r="D86" s="405"/>
      <c r="E86" s="405"/>
      <c r="F86" s="405"/>
      <c r="G86" s="405"/>
      <c r="H86" s="405"/>
      <c r="I86" s="405"/>
      <c r="J86" s="405"/>
      <c r="K86" s="405"/>
      <c r="L86" s="405"/>
      <c r="M86" s="405"/>
      <c r="N86" s="405"/>
      <c r="O86" s="405"/>
      <c r="P86" s="405"/>
      <c r="Q86" s="405"/>
      <c r="R86" s="405"/>
      <c r="S86" s="405"/>
      <c r="T86" s="405"/>
      <c r="U86" s="405"/>
      <c r="V86" s="405"/>
      <c r="W86" s="405"/>
      <c r="X86" s="405"/>
      <c r="Y86" s="405"/>
      <c r="Z86" s="405"/>
      <c r="AA86" s="405"/>
      <c r="AB86" s="405"/>
      <c r="AC86" s="405"/>
      <c r="AD86" s="405"/>
      <c r="AE86" s="405"/>
      <c r="AF86" s="405"/>
      <c r="AG86" s="405"/>
      <c r="AH86" s="405"/>
      <c r="AI86" s="405"/>
      <c r="AJ86" s="406"/>
      <c r="AK86" s="407" t="s">
        <v>424</v>
      </c>
      <c r="AL86" s="407"/>
      <c r="AM86" s="414" t="s">
        <v>424</v>
      </c>
      <c r="AN86" s="414"/>
      <c r="AO86" s="87" t="s">
        <v>424</v>
      </c>
      <c r="AP86" s="87" t="s">
        <v>424</v>
      </c>
      <c r="AQ86" s="89"/>
    </row>
    <row r="87" spans="1:45" x14ac:dyDescent="0.25">
      <c r="A87" s="404" t="s">
        <v>228</v>
      </c>
      <c r="B87" s="405"/>
      <c r="C87" s="405"/>
      <c r="D87" s="405"/>
      <c r="E87" s="405"/>
      <c r="F87" s="405"/>
      <c r="G87" s="405"/>
      <c r="H87" s="405"/>
      <c r="I87" s="405"/>
      <c r="J87" s="405"/>
      <c r="K87" s="405"/>
      <c r="L87" s="405"/>
      <c r="M87" s="405"/>
      <c r="N87" s="405"/>
      <c r="O87" s="405"/>
      <c r="P87" s="405"/>
      <c r="Q87" s="405"/>
      <c r="R87" s="405"/>
      <c r="S87" s="405"/>
      <c r="T87" s="405"/>
      <c r="U87" s="405"/>
      <c r="V87" s="405"/>
      <c r="W87" s="405"/>
      <c r="X87" s="405"/>
      <c r="Y87" s="405"/>
      <c r="Z87" s="405"/>
      <c r="AA87" s="405"/>
      <c r="AB87" s="405"/>
      <c r="AC87" s="405"/>
      <c r="AD87" s="405"/>
      <c r="AE87" s="405"/>
      <c r="AF87" s="405"/>
      <c r="AG87" s="405"/>
      <c r="AH87" s="405"/>
      <c r="AI87" s="405"/>
      <c r="AJ87" s="406"/>
      <c r="AK87" s="407" t="s">
        <v>424</v>
      </c>
      <c r="AL87" s="407"/>
      <c r="AM87" s="414" t="s">
        <v>424</v>
      </c>
      <c r="AN87" s="414"/>
      <c r="AO87" s="87" t="s">
        <v>424</v>
      </c>
      <c r="AP87" s="87" t="s">
        <v>424</v>
      </c>
      <c r="AQ87" s="89"/>
    </row>
    <row r="88" spans="1:45" ht="14.25" customHeight="1" x14ac:dyDescent="0.25">
      <c r="A88" s="420" t="s">
        <v>227</v>
      </c>
      <c r="B88" s="421"/>
      <c r="C88" s="421"/>
      <c r="D88" s="422"/>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423" t="s">
        <v>424</v>
      </c>
      <c r="AL88" s="424"/>
      <c r="AM88" s="425" t="s">
        <v>424</v>
      </c>
      <c r="AN88" s="426"/>
      <c r="AO88" s="87" t="s">
        <v>424</v>
      </c>
      <c r="AP88" s="87" t="s">
        <v>424</v>
      </c>
      <c r="AQ88" s="89"/>
    </row>
    <row r="89" spans="1:45" x14ac:dyDescent="0.25">
      <c r="A89" s="420" t="s">
        <v>226</v>
      </c>
      <c r="B89" s="421"/>
      <c r="C89" s="421"/>
      <c r="D89" s="422"/>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423" t="s">
        <v>424</v>
      </c>
      <c r="AL89" s="424"/>
      <c r="AM89" s="425" t="s">
        <v>424</v>
      </c>
      <c r="AN89" s="426"/>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416" t="s">
        <v>424</v>
      </c>
      <c r="AL90" s="417"/>
      <c r="AM90" s="418" t="s">
        <v>424</v>
      </c>
      <c r="AN90" s="419"/>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23" zoomScale="70" zoomScaleSheetLayoutView="70" workbookViewId="0">
      <selection activeCell="I39" sqref="I39"/>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35" t="str">
        <f>'1. паспорт местоположение'!$A$5</f>
        <v>Год раскрытия информации: 2025 год</v>
      </c>
      <c r="B5" s="435"/>
      <c r="C5" s="435"/>
      <c r="D5" s="435"/>
      <c r="E5" s="435"/>
      <c r="F5" s="435"/>
      <c r="G5" s="435"/>
      <c r="H5" s="435"/>
      <c r="I5" s="435"/>
      <c r="J5" s="435"/>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8" t="s">
        <v>9</v>
      </c>
      <c r="B7" s="308"/>
      <c r="C7" s="308"/>
      <c r="D7" s="308"/>
      <c r="E7" s="308"/>
      <c r="F7" s="308"/>
      <c r="G7" s="308"/>
      <c r="H7" s="308"/>
      <c r="I7" s="308"/>
      <c r="J7" s="308"/>
    </row>
    <row r="8" spans="1:42" ht="18.75" x14ac:dyDescent="0.25">
      <c r="A8" s="308"/>
      <c r="B8" s="308"/>
      <c r="C8" s="308"/>
      <c r="D8" s="308"/>
      <c r="E8" s="308"/>
      <c r="F8" s="308"/>
      <c r="G8" s="308"/>
      <c r="H8" s="308"/>
      <c r="I8" s="308"/>
      <c r="J8" s="308"/>
    </row>
    <row r="9" spans="1:42" ht="18.75" x14ac:dyDescent="0.25">
      <c r="A9" s="322" t="s">
        <v>421</v>
      </c>
      <c r="B9" s="322"/>
      <c r="C9" s="322"/>
      <c r="D9" s="322"/>
      <c r="E9" s="322"/>
      <c r="F9" s="322"/>
      <c r="G9" s="322"/>
      <c r="H9" s="322"/>
      <c r="I9" s="322"/>
      <c r="J9" s="322"/>
    </row>
    <row r="10" spans="1:42" x14ac:dyDescent="0.25">
      <c r="A10" s="304" t="s">
        <v>8</v>
      </c>
      <c r="B10" s="304"/>
      <c r="C10" s="304"/>
      <c r="D10" s="304"/>
      <c r="E10" s="304"/>
      <c r="F10" s="304"/>
      <c r="G10" s="304"/>
      <c r="H10" s="304"/>
      <c r="I10" s="304"/>
      <c r="J10" s="304"/>
    </row>
    <row r="11" spans="1:42" ht="18.75" x14ac:dyDescent="0.25">
      <c r="A11" s="308"/>
      <c r="B11" s="308"/>
      <c r="C11" s="308"/>
      <c r="D11" s="308"/>
      <c r="E11" s="308"/>
      <c r="F11" s="308"/>
      <c r="G11" s="308"/>
      <c r="H11" s="308"/>
      <c r="I11" s="308"/>
      <c r="J11" s="308"/>
    </row>
    <row r="12" spans="1:42" ht="18.75" customHeight="1" x14ac:dyDescent="0.25">
      <c r="A12" s="437" t="str">
        <f>'1. паспорт местоположение'!$A$12</f>
        <v>P_00.0103.000103</v>
      </c>
      <c r="B12" s="437"/>
      <c r="C12" s="437"/>
      <c r="D12" s="437"/>
      <c r="E12" s="437"/>
      <c r="F12" s="437"/>
      <c r="G12" s="437"/>
      <c r="H12" s="437"/>
      <c r="I12" s="437"/>
      <c r="J12" s="437"/>
    </row>
    <row r="13" spans="1:42" x14ac:dyDescent="0.25">
      <c r="A13" s="304" t="s">
        <v>7</v>
      </c>
      <c r="B13" s="304"/>
      <c r="C13" s="304"/>
      <c r="D13" s="304"/>
      <c r="E13" s="304"/>
      <c r="F13" s="304"/>
      <c r="G13" s="304"/>
      <c r="H13" s="304"/>
      <c r="I13" s="304"/>
      <c r="J13" s="304"/>
    </row>
    <row r="14" spans="1:42" ht="18.75" x14ac:dyDescent="0.25">
      <c r="A14" s="305"/>
      <c r="B14" s="305"/>
      <c r="C14" s="305"/>
      <c r="D14" s="305"/>
      <c r="E14" s="305"/>
      <c r="F14" s="305"/>
      <c r="G14" s="305"/>
      <c r="H14" s="305"/>
      <c r="I14" s="305"/>
      <c r="J14" s="305"/>
    </row>
    <row r="15" spans="1:42" ht="18.75" customHeight="1" x14ac:dyDescent="0.25">
      <c r="A15" s="322" t="str">
        <f>'1. паспорт местоположение'!$A$15</f>
        <v>Приобретение бороны дисковой двухрядной складной 1 шт.</v>
      </c>
      <c r="B15" s="322"/>
      <c r="C15" s="322"/>
      <c r="D15" s="322"/>
      <c r="E15" s="322"/>
      <c r="F15" s="322"/>
      <c r="G15" s="322"/>
      <c r="H15" s="322"/>
      <c r="I15" s="322"/>
      <c r="J15" s="322"/>
    </row>
    <row r="16" spans="1:42" x14ac:dyDescent="0.25">
      <c r="A16" s="304" t="s">
        <v>5</v>
      </c>
      <c r="B16" s="304"/>
      <c r="C16" s="304"/>
      <c r="D16" s="304"/>
      <c r="E16" s="304"/>
      <c r="F16" s="304"/>
      <c r="G16" s="304"/>
      <c r="H16" s="304"/>
      <c r="I16" s="304"/>
      <c r="J16" s="304"/>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27" t="s">
        <v>388</v>
      </c>
      <c r="B19" s="427"/>
      <c r="C19" s="427"/>
      <c r="D19" s="427"/>
      <c r="E19" s="427"/>
      <c r="F19" s="427"/>
      <c r="G19" s="427"/>
      <c r="H19" s="427"/>
      <c r="I19" s="427"/>
      <c r="J19" s="427"/>
    </row>
    <row r="20" spans="1:14" x14ac:dyDescent="0.25">
      <c r="A20" s="241"/>
      <c r="B20" s="241"/>
    </row>
    <row r="21" spans="1:14" ht="28.5" customHeight="1" x14ac:dyDescent="0.25">
      <c r="A21" s="429" t="s">
        <v>189</v>
      </c>
      <c r="B21" s="429" t="s">
        <v>188</v>
      </c>
      <c r="C21" s="428" t="s">
        <v>345</v>
      </c>
      <c r="D21" s="428"/>
      <c r="E21" s="428"/>
      <c r="F21" s="428"/>
      <c r="G21" s="429" t="s">
        <v>187</v>
      </c>
      <c r="H21" s="430" t="s">
        <v>347</v>
      </c>
      <c r="I21" s="429" t="s">
        <v>186</v>
      </c>
      <c r="J21" s="436" t="s">
        <v>346</v>
      </c>
    </row>
    <row r="22" spans="1:14" ht="58.5" customHeight="1" x14ac:dyDescent="0.25">
      <c r="A22" s="429"/>
      <c r="B22" s="429"/>
      <c r="C22" s="432" t="s">
        <v>442</v>
      </c>
      <c r="D22" s="432"/>
      <c r="E22" s="433" t="s">
        <v>11</v>
      </c>
      <c r="F22" s="434"/>
      <c r="G22" s="429"/>
      <c r="H22" s="431"/>
      <c r="I22" s="429"/>
      <c r="J22" s="436"/>
    </row>
    <row r="23" spans="1:14" ht="31.5" x14ac:dyDescent="0.25">
      <c r="A23" s="429"/>
      <c r="B23" s="429"/>
      <c r="C23" s="242" t="s">
        <v>185</v>
      </c>
      <c r="D23" s="242" t="s">
        <v>184</v>
      </c>
      <c r="E23" s="242" t="s">
        <v>185</v>
      </c>
      <c r="F23" s="242" t="s">
        <v>184</v>
      </c>
      <c r="G23" s="429"/>
      <c r="H23" s="432"/>
      <c r="I23" s="429"/>
      <c r="J23" s="436"/>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447</v>
      </c>
      <c r="C25" s="285" t="s">
        <v>424</v>
      </c>
      <c r="D25" s="285" t="s">
        <v>424</v>
      </c>
      <c r="E25" s="285" t="s">
        <v>424</v>
      </c>
      <c r="F25" s="285" t="s">
        <v>424</v>
      </c>
      <c r="G25" s="286" t="s">
        <v>424</v>
      </c>
      <c r="H25" s="286" t="s">
        <v>424</v>
      </c>
      <c r="I25" s="280" t="s">
        <v>515</v>
      </c>
      <c r="J25" s="280" t="s">
        <v>424</v>
      </c>
      <c r="L25" s="246"/>
      <c r="N25" s="238" t="str">
        <f>CONCATENATE($A$12,A25)</f>
        <v>P_00.0103.0001031</v>
      </c>
    </row>
    <row r="26" spans="1:14" x14ac:dyDescent="0.25">
      <c r="A26" s="281" t="s">
        <v>448</v>
      </c>
      <c r="B26" s="281" t="s">
        <v>449</v>
      </c>
      <c r="C26" s="285" t="s">
        <v>424</v>
      </c>
      <c r="D26" s="285" t="s">
        <v>424</v>
      </c>
      <c r="E26" s="285" t="s">
        <v>424</v>
      </c>
      <c r="F26" s="285" t="s">
        <v>424</v>
      </c>
      <c r="G26" s="286" t="s">
        <v>424</v>
      </c>
      <c r="H26" s="286" t="s">
        <v>424</v>
      </c>
      <c r="I26" s="280" t="s">
        <v>516</v>
      </c>
      <c r="J26" s="281" t="s">
        <v>424</v>
      </c>
      <c r="N26" s="238" t="str">
        <f t="shared" ref="N26:N54" si="0">CONCATENATE($A$12,A26)</f>
        <v>P_00.0103.0001031.1.</v>
      </c>
    </row>
    <row r="27" spans="1:14" x14ac:dyDescent="0.25">
      <c r="A27" s="281" t="s">
        <v>450</v>
      </c>
      <c r="B27" s="281" t="s">
        <v>451</v>
      </c>
      <c r="C27" s="285" t="s">
        <v>424</v>
      </c>
      <c r="D27" s="285" t="s">
        <v>424</v>
      </c>
      <c r="E27" s="285" t="s">
        <v>424</v>
      </c>
      <c r="F27" s="285" t="s">
        <v>424</v>
      </c>
      <c r="G27" s="286" t="s">
        <v>424</v>
      </c>
      <c r="H27" s="286" t="s">
        <v>424</v>
      </c>
      <c r="I27" s="280" t="s">
        <v>516</v>
      </c>
      <c r="J27" s="281" t="s">
        <v>424</v>
      </c>
      <c r="N27" s="238" t="str">
        <f t="shared" si="0"/>
        <v>P_00.0103.0001031.2.</v>
      </c>
    </row>
    <row r="28" spans="1:14" ht="31.5" x14ac:dyDescent="0.25">
      <c r="A28" s="281" t="s">
        <v>452</v>
      </c>
      <c r="B28" s="281" t="s">
        <v>453</v>
      </c>
      <c r="C28" s="285" t="s">
        <v>424</v>
      </c>
      <c r="D28" s="285" t="s">
        <v>424</v>
      </c>
      <c r="E28" s="285" t="s">
        <v>424</v>
      </c>
      <c r="F28" s="285" t="s">
        <v>424</v>
      </c>
      <c r="G28" s="286" t="s">
        <v>424</v>
      </c>
      <c r="H28" s="286" t="s">
        <v>424</v>
      </c>
      <c r="I28" s="280" t="s">
        <v>516</v>
      </c>
      <c r="J28" s="281" t="s">
        <v>424</v>
      </c>
      <c r="N28" s="238" t="str">
        <f t="shared" si="0"/>
        <v>P_00.0103.0001031.2.1.</v>
      </c>
    </row>
    <row r="29" spans="1:14" x14ac:dyDescent="0.25">
      <c r="A29" s="281" t="s">
        <v>454</v>
      </c>
      <c r="B29" s="281" t="s">
        <v>455</v>
      </c>
      <c r="C29" s="285" t="s">
        <v>424</v>
      </c>
      <c r="D29" s="285" t="s">
        <v>424</v>
      </c>
      <c r="E29" s="285" t="s">
        <v>424</v>
      </c>
      <c r="F29" s="285" t="s">
        <v>424</v>
      </c>
      <c r="G29" s="286" t="s">
        <v>424</v>
      </c>
      <c r="H29" s="286" t="s">
        <v>424</v>
      </c>
      <c r="I29" s="280" t="s">
        <v>516</v>
      </c>
      <c r="J29" s="281" t="s">
        <v>424</v>
      </c>
      <c r="N29" s="238" t="str">
        <f t="shared" si="0"/>
        <v>P_00.0103.0001031.3.</v>
      </c>
    </row>
    <row r="30" spans="1:14" x14ac:dyDescent="0.25">
      <c r="A30" s="281" t="s">
        <v>456</v>
      </c>
      <c r="B30" s="281" t="s">
        <v>457</v>
      </c>
      <c r="C30" s="285" t="s">
        <v>424</v>
      </c>
      <c r="D30" s="285" t="s">
        <v>424</v>
      </c>
      <c r="E30" s="285" t="s">
        <v>424</v>
      </c>
      <c r="F30" s="285" t="s">
        <v>424</v>
      </c>
      <c r="G30" s="286" t="s">
        <v>424</v>
      </c>
      <c r="H30" s="286" t="s">
        <v>424</v>
      </c>
      <c r="I30" s="280" t="s">
        <v>516</v>
      </c>
      <c r="J30" s="281" t="s">
        <v>424</v>
      </c>
      <c r="N30" s="238" t="str">
        <f t="shared" si="0"/>
        <v>P_00.0103.0001031.4.</v>
      </c>
    </row>
    <row r="31" spans="1:14" x14ac:dyDescent="0.25">
      <c r="A31" s="281" t="s">
        <v>458</v>
      </c>
      <c r="B31" s="281" t="s">
        <v>459</v>
      </c>
      <c r="C31" s="285" t="s">
        <v>424</v>
      </c>
      <c r="D31" s="285" t="s">
        <v>424</v>
      </c>
      <c r="E31" s="285" t="s">
        <v>424</v>
      </c>
      <c r="F31" s="285" t="s">
        <v>424</v>
      </c>
      <c r="G31" s="286" t="s">
        <v>424</v>
      </c>
      <c r="H31" s="286" t="s">
        <v>424</v>
      </c>
      <c r="I31" s="280" t="s">
        <v>516</v>
      </c>
      <c r="J31" s="281" t="s">
        <v>424</v>
      </c>
      <c r="N31" s="238" t="str">
        <f t="shared" si="0"/>
        <v>P_00.0103.0001031.5.</v>
      </c>
    </row>
    <row r="32" spans="1:14" x14ac:dyDescent="0.25">
      <c r="A32" s="281" t="s">
        <v>460</v>
      </c>
      <c r="B32" s="281" t="s">
        <v>461</v>
      </c>
      <c r="C32" s="285" t="s">
        <v>424</v>
      </c>
      <c r="D32" s="285" t="s">
        <v>424</v>
      </c>
      <c r="E32" s="285" t="s">
        <v>424</v>
      </c>
      <c r="F32" s="285" t="s">
        <v>424</v>
      </c>
      <c r="G32" s="286" t="s">
        <v>424</v>
      </c>
      <c r="H32" s="286" t="s">
        <v>424</v>
      </c>
      <c r="I32" s="280" t="s">
        <v>516</v>
      </c>
      <c r="J32" s="281" t="s">
        <v>424</v>
      </c>
      <c r="N32" s="238" t="str">
        <f t="shared" si="0"/>
        <v>P_00.0103.0001031.6.</v>
      </c>
    </row>
    <row r="33" spans="1:14" ht="31.5" x14ac:dyDescent="0.25">
      <c r="A33" s="281" t="s">
        <v>462</v>
      </c>
      <c r="B33" s="281" t="s">
        <v>463</v>
      </c>
      <c r="C33" s="285" t="s">
        <v>424</v>
      </c>
      <c r="D33" s="285" t="s">
        <v>424</v>
      </c>
      <c r="E33" s="285" t="s">
        <v>424</v>
      </c>
      <c r="F33" s="285" t="s">
        <v>424</v>
      </c>
      <c r="G33" s="286" t="s">
        <v>424</v>
      </c>
      <c r="H33" s="286" t="s">
        <v>424</v>
      </c>
      <c r="I33" s="280" t="s">
        <v>516</v>
      </c>
      <c r="J33" s="281" t="s">
        <v>424</v>
      </c>
      <c r="N33" s="238" t="str">
        <f t="shared" si="0"/>
        <v>P_00.0103.0001031.7.</v>
      </c>
    </row>
    <row r="34" spans="1:14" ht="31.5" x14ac:dyDescent="0.25">
      <c r="A34" s="281" t="s">
        <v>464</v>
      </c>
      <c r="B34" s="281" t="s">
        <v>465</v>
      </c>
      <c r="C34" s="285" t="s">
        <v>424</v>
      </c>
      <c r="D34" s="285" t="s">
        <v>424</v>
      </c>
      <c r="E34" s="285" t="s">
        <v>424</v>
      </c>
      <c r="F34" s="285" t="s">
        <v>424</v>
      </c>
      <c r="G34" s="286" t="s">
        <v>424</v>
      </c>
      <c r="H34" s="286" t="s">
        <v>424</v>
      </c>
      <c r="I34" s="280" t="s">
        <v>516</v>
      </c>
      <c r="J34" s="281" t="s">
        <v>424</v>
      </c>
      <c r="N34" s="238" t="str">
        <f t="shared" si="0"/>
        <v>P_00.0103.0001031.8.</v>
      </c>
    </row>
    <row r="35" spans="1:14" x14ac:dyDescent="0.25">
      <c r="A35" s="281" t="s">
        <v>466</v>
      </c>
      <c r="B35" s="281" t="s">
        <v>467</v>
      </c>
      <c r="C35" s="285" t="s">
        <v>424</v>
      </c>
      <c r="D35" s="285" t="s">
        <v>424</v>
      </c>
      <c r="E35" s="285" t="s">
        <v>424</v>
      </c>
      <c r="F35" s="285" t="s">
        <v>424</v>
      </c>
      <c r="G35" s="286" t="s">
        <v>424</v>
      </c>
      <c r="H35" s="286" t="s">
        <v>424</v>
      </c>
      <c r="I35" s="280" t="s">
        <v>516</v>
      </c>
      <c r="J35" s="281" t="s">
        <v>424</v>
      </c>
      <c r="N35" s="238" t="str">
        <f t="shared" si="0"/>
        <v>P_00.0103.0001031.9.</v>
      </c>
    </row>
    <row r="36" spans="1:14" x14ac:dyDescent="0.25">
      <c r="A36" s="281" t="s">
        <v>468</v>
      </c>
      <c r="B36" s="281" t="s">
        <v>469</v>
      </c>
      <c r="C36" s="285" t="s">
        <v>424</v>
      </c>
      <c r="D36" s="285" t="s">
        <v>424</v>
      </c>
      <c r="E36" s="285" t="s">
        <v>424</v>
      </c>
      <c r="F36" s="285" t="s">
        <v>424</v>
      </c>
      <c r="G36" s="286" t="s">
        <v>424</v>
      </c>
      <c r="H36" s="286" t="s">
        <v>424</v>
      </c>
      <c r="I36" s="280" t="s">
        <v>516</v>
      </c>
      <c r="J36" s="281" t="s">
        <v>424</v>
      </c>
      <c r="N36" s="238" t="str">
        <f t="shared" si="0"/>
        <v>P_00.0103.0001031.10.</v>
      </c>
    </row>
    <row r="37" spans="1:14" x14ac:dyDescent="0.25">
      <c r="A37" s="281" t="s">
        <v>470</v>
      </c>
      <c r="B37" s="281" t="s">
        <v>471</v>
      </c>
      <c r="C37" s="285" t="s">
        <v>424</v>
      </c>
      <c r="D37" s="285" t="s">
        <v>424</v>
      </c>
      <c r="E37" s="285" t="s">
        <v>424</v>
      </c>
      <c r="F37" s="285" t="s">
        <v>424</v>
      </c>
      <c r="G37" s="286" t="s">
        <v>424</v>
      </c>
      <c r="H37" s="286" t="s">
        <v>424</v>
      </c>
      <c r="I37" s="280" t="s">
        <v>516</v>
      </c>
      <c r="J37" s="281" t="s">
        <v>424</v>
      </c>
      <c r="N37" s="238" t="str">
        <f t="shared" si="0"/>
        <v>P_00.0103.0001031.11.</v>
      </c>
    </row>
    <row r="38" spans="1:14" x14ac:dyDescent="0.25">
      <c r="A38" s="280">
        <v>2</v>
      </c>
      <c r="B38" s="280" t="s">
        <v>509</v>
      </c>
      <c r="C38" s="285">
        <v>45778</v>
      </c>
      <c r="D38" s="285">
        <v>45929</v>
      </c>
      <c r="E38" s="285">
        <v>45883</v>
      </c>
      <c r="F38" s="285">
        <v>45917</v>
      </c>
      <c r="G38" s="286">
        <v>1</v>
      </c>
      <c r="H38" s="286">
        <v>1</v>
      </c>
      <c r="I38" s="280" t="s">
        <v>515</v>
      </c>
      <c r="J38" s="280" t="s">
        <v>424</v>
      </c>
      <c r="N38" s="238" t="str">
        <f t="shared" si="0"/>
        <v>P_00.0103.0001032</v>
      </c>
    </row>
    <row r="39" spans="1:14" ht="173.25" customHeight="1" x14ac:dyDescent="0.25">
      <c r="A39" s="282" t="s">
        <v>472</v>
      </c>
      <c r="B39" s="281" t="s">
        <v>473</v>
      </c>
      <c r="C39" s="285" t="s">
        <v>424</v>
      </c>
      <c r="D39" s="285" t="s">
        <v>424</v>
      </c>
      <c r="E39" s="285" t="s">
        <v>424</v>
      </c>
      <c r="F39" s="285" t="s">
        <v>424</v>
      </c>
      <c r="G39" s="286" t="s">
        <v>424</v>
      </c>
      <c r="H39" s="286" t="s">
        <v>424</v>
      </c>
      <c r="I39" s="280" t="s">
        <v>516</v>
      </c>
      <c r="J39" s="281" t="s">
        <v>424</v>
      </c>
      <c r="N39" s="238" t="str">
        <f t="shared" si="0"/>
        <v>P_00.0103.0001032.1.</v>
      </c>
    </row>
    <row r="40" spans="1:14" x14ac:dyDescent="0.25">
      <c r="A40" s="282" t="s">
        <v>474</v>
      </c>
      <c r="B40" s="281" t="s">
        <v>475</v>
      </c>
      <c r="C40" s="285">
        <v>45778</v>
      </c>
      <c r="D40" s="285">
        <v>45929</v>
      </c>
      <c r="E40" s="285">
        <v>45883</v>
      </c>
      <c r="F40" s="285">
        <v>45917</v>
      </c>
      <c r="G40" s="286">
        <v>1</v>
      </c>
      <c r="H40" s="286">
        <v>1</v>
      </c>
      <c r="I40" s="280" t="s">
        <v>516</v>
      </c>
      <c r="J40" s="281" t="s">
        <v>424</v>
      </c>
      <c r="N40" s="238" t="str">
        <f t="shared" si="0"/>
        <v>P_00.0103.0001032.2.</v>
      </c>
    </row>
    <row r="41" spans="1:14" x14ac:dyDescent="0.25">
      <c r="A41" s="280">
        <v>3</v>
      </c>
      <c r="B41" s="280" t="s">
        <v>476</v>
      </c>
      <c r="C41" s="285">
        <v>45929</v>
      </c>
      <c r="D41" s="285">
        <v>46021</v>
      </c>
      <c r="E41" s="285">
        <v>45937</v>
      </c>
      <c r="F41" s="285" t="s">
        <v>424</v>
      </c>
      <c r="G41" s="286" t="s">
        <v>424</v>
      </c>
      <c r="H41" s="286" t="s">
        <v>424</v>
      </c>
      <c r="I41" s="280" t="s">
        <v>515</v>
      </c>
      <c r="J41" s="280" t="s">
        <v>424</v>
      </c>
      <c r="N41" s="238" t="str">
        <f t="shared" si="0"/>
        <v>P_00.0103.0001033</v>
      </c>
    </row>
    <row r="42" spans="1:14" x14ac:dyDescent="0.25">
      <c r="A42" s="281" t="s">
        <v>477</v>
      </c>
      <c r="B42" s="281" t="s">
        <v>478</v>
      </c>
      <c r="C42" s="285" t="s">
        <v>424</v>
      </c>
      <c r="D42" s="285" t="s">
        <v>424</v>
      </c>
      <c r="E42" s="285" t="s">
        <v>424</v>
      </c>
      <c r="F42" s="285" t="s">
        <v>424</v>
      </c>
      <c r="G42" s="286" t="s">
        <v>424</v>
      </c>
      <c r="H42" s="286" t="s">
        <v>424</v>
      </c>
      <c r="I42" s="280" t="s">
        <v>516</v>
      </c>
      <c r="J42" s="281" t="s">
        <v>424</v>
      </c>
      <c r="N42" s="238" t="str">
        <f t="shared" si="0"/>
        <v>P_00.0103.0001033.1.</v>
      </c>
    </row>
    <row r="43" spans="1:14" x14ac:dyDescent="0.25">
      <c r="A43" s="281" t="s">
        <v>479</v>
      </c>
      <c r="B43" s="281" t="s">
        <v>480</v>
      </c>
      <c r="C43" s="285">
        <v>45929</v>
      </c>
      <c r="D43" s="285">
        <v>46021</v>
      </c>
      <c r="E43" s="285">
        <v>45937</v>
      </c>
      <c r="F43" s="285" t="s">
        <v>424</v>
      </c>
      <c r="G43" s="286" t="s">
        <v>424</v>
      </c>
      <c r="H43" s="286" t="s">
        <v>424</v>
      </c>
      <c r="I43" s="280" t="s">
        <v>516</v>
      </c>
      <c r="J43" s="281" t="s">
        <v>424</v>
      </c>
      <c r="N43" s="238" t="str">
        <f t="shared" si="0"/>
        <v>P_00.0103.0001033.2.</v>
      </c>
    </row>
    <row r="44" spans="1:14" x14ac:dyDescent="0.25">
      <c r="A44" s="281" t="s">
        <v>481</v>
      </c>
      <c r="B44" s="281" t="s">
        <v>482</v>
      </c>
      <c r="C44" s="285" t="s">
        <v>424</v>
      </c>
      <c r="D44" s="285" t="s">
        <v>424</v>
      </c>
      <c r="E44" s="285" t="s">
        <v>424</v>
      </c>
      <c r="F44" s="285" t="s">
        <v>424</v>
      </c>
      <c r="G44" s="286" t="s">
        <v>424</v>
      </c>
      <c r="H44" s="286" t="s">
        <v>424</v>
      </c>
      <c r="I44" s="280" t="s">
        <v>516</v>
      </c>
      <c r="J44" s="281" t="s">
        <v>424</v>
      </c>
      <c r="N44" s="238" t="str">
        <f t="shared" si="0"/>
        <v>P_00.0103.0001033.3.</v>
      </c>
    </row>
    <row r="45" spans="1:14" ht="31.5" x14ac:dyDescent="0.25">
      <c r="A45" s="281" t="s">
        <v>483</v>
      </c>
      <c r="B45" s="281" t="s">
        <v>484</v>
      </c>
      <c r="C45" s="285" t="s">
        <v>424</v>
      </c>
      <c r="D45" s="285" t="s">
        <v>424</v>
      </c>
      <c r="E45" s="285" t="s">
        <v>424</v>
      </c>
      <c r="F45" s="285" t="s">
        <v>424</v>
      </c>
      <c r="G45" s="286" t="s">
        <v>424</v>
      </c>
      <c r="H45" s="286" t="s">
        <v>424</v>
      </c>
      <c r="I45" s="280" t="s">
        <v>516</v>
      </c>
      <c r="J45" s="281" t="s">
        <v>424</v>
      </c>
      <c r="N45" s="238" t="str">
        <f t="shared" si="0"/>
        <v>P_00.0103.0001033.4.</v>
      </c>
    </row>
    <row r="46" spans="1:14" ht="63" x14ac:dyDescent="0.25">
      <c r="A46" s="281" t="s">
        <v>485</v>
      </c>
      <c r="B46" s="281" t="s">
        <v>486</v>
      </c>
      <c r="C46" s="285" t="s">
        <v>424</v>
      </c>
      <c r="D46" s="285" t="s">
        <v>424</v>
      </c>
      <c r="E46" s="285" t="s">
        <v>424</v>
      </c>
      <c r="F46" s="285" t="s">
        <v>424</v>
      </c>
      <c r="G46" s="286" t="s">
        <v>424</v>
      </c>
      <c r="H46" s="286" t="s">
        <v>424</v>
      </c>
      <c r="I46" s="280" t="s">
        <v>516</v>
      </c>
      <c r="J46" s="281" t="s">
        <v>424</v>
      </c>
      <c r="N46" s="238" t="str">
        <f t="shared" si="0"/>
        <v>P_00.0103.0001033.5.</v>
      </c>
    </row>
    <row r="47" spans="1:14" x14ac:dyDescent="0.25">
      <c r="A47" s="281" t="s">
        <v>487</v>
      </c>
      <c r="B47" s="281" t="s">
        <v>488</v>
      </c>
      <c r="C47" s="285" t="s">
        <v>424</v>
      </c>
      <c r="D47" s="285" t="s">
        <v>424</v>
      </c>
      <c r="E47" s="285" t="s">
        <v>424</v>
      </c>
      <c r="F47" s="285" t="s">
        <v>424</v>
      </c>
      <c r="G47" s="286" t="s">
        <v>424</v>
      </c>
      <c r="H47" s="286" t="s">
        <v>424</v>
      </c>
      <c r="I47" s="280" t="s">
        <v>424</v>
      </c>
      <c r="J47" s="281" t="s">
        <v>424</v>
      </c>
      <c r="N47" s="238" t="str">
        <f t="shared" si="0"/>
        <v>P_00.0103.0001033.6.</v>
      </c>
    </row>
    <row r="48" spans="1:14" x14ac:dyDescent="0.25">
      <c r="A48" s="280">
        <v>4</v>
      </c>
      <c r="B48" s="280" t="s">
        <v>489</v>
      </c>
      <c r="C48" s="285">
        <v>46021</v>
      </c>
      <c r="D48" s="285">
        <v>46021</v>
      </c>
      <c r="E48" s="285" t="s">
        <v>424</v>
      </c>
      <c r="F48" s="285" t="s">
        <v>424</v>
      </c>
      <c r="G48" s="286" t="s">
        <v>424</v>
      </c>
      <c r="H48" s="286" t="s">
        <v>424</v>
      </c>
      <c r="I48" s="280" t="s">
        <v>515</v>
      </c>
      <c r="J48" s="280" t="s">
        <v>424</v>
      </c>
      <c r="N48" s="238" t="str">
        <f t="shared" si="0"/>
        <v>P_00.0103.0001034</v>
      </c>
    </row>
    <row r="49" spans="1:14" x14ac:dyDescent="0.25">
      <c r="A49" s="281" t="s">
        <v>490</v>
      </c>
      <c r="B49" s="281" t="s">
        <v>491</v>
      </c>
      <c r="C49" s="285" t="s">
        <v>424</v>
      </c>
      <c r="D49" s="285" t="s">
        <v>424</v>
      </c>
      <c r="E49" s="285" t="s">
        <v>424</v>
      </c>
      <c r="F49" s="285" t="s">
        <v>424</v>
      </c>
      <c r="G49" s="286" t="s">
        <v>424</v>
      </c>
      <c r="H49" s="286" t="s">
        <v>424</v>
      </c>
      <c r="I49" s="280" t="s">
        <v>516</v>
      </c>
      <c r="J49" s="281" t="s">
        <v>424</v>
      </c>
      <c r="N49" s="238" t="str">
        <f t="shared" si="0"/>
        <v>P_00.0103.0001034.1.</v>
      </c>
    </row>
    <row r="50" spans="1:14" ht="47.25" x14ac:dyDescent="0.25">
      <c r="A50" s="281" t="s">
        <v>492</v>
      </c>
      <c r="B50" s="281" t="s">
        <v>493</v>
      </c>
      <c r="C50" s="285" t="s">
        <v>424</v>
      </c>
      <c r="D50" s="285" t="s">
        <v>424</v>
      </c>
      <c r="E50" s="285" t="s">
        <v>424</v>
      </c>
      <c r="F50" s="285" t="s">
        <v>424</v>
      </c>
      <c r="G50" s="286" t="s">
        <v>424</v>
      </c>
      <c r="H50" s="286" t="s">
        <v>424</v>
      </c>
      <c r="I50" s="280" t="s">
        <v>516</v>
      </c>
      <c r="J50" s="281" t="s">
        <v>424</v>
      </c>
      <c r="N50" s="238" t="str">
        <f t="shared" si="0"/>
        <v>P_00.0103.0001034.2.</v>
      </c>
    </row>
    <row r="51" spans="1:14" ht="31.5" x14ac:dyDescent="0.25">
      <c r="A51" s="281" t="s">
        <v>494</v>
      </c>
      <c r="B51" s="281" t="s">
        <v>495</v>
      </c>
      <c r="C51" s="285" t="s">
        <v>424</v>
      </c>
      <c r="D51" s="285" t="s">
        <v>424</v>
      </c>
      <c r="E51" s="285" t="s">
        <v>424</v>
      </c>
      <c r="F51" s="285" t="s">
        <v>424</v>
      </c>
      <c r="G51" s="286" t="s">
        <v>424</v>
      </c>
      <c r="H51" s="286" t="s">
        <v>424</v>
      </c>
      <c r="I51" s="280" t="s">
        <v>516</v>
      </c>
      <c r="J51" s="281" t="s">
        <v>424</v>
      </c>
      <c r="N51" s="238" t="str">
        <f t="shared" si="0"/>
        <v>P_00.0103.0001034.3.</v>
      </c>
    </row>
    <row r="52" spans="1:14" ht="31.5" x14ac:dyDescent="0.25">
      <c r="A52" s="283" t="s">
        <v>496</v>
      </c>
      <c r="B52" s="281" t="s">
        <v>497</v>
      </c>
      <c r="C52" s="285" t="s">
        <v>424</v>
      </c>
      <c r="D52" s="285" t="s">
        <v>424</v>
      </c>
      <c r="E52" s="285" t="s">
        <v>424</v>
      </c>
      <c r="F52" s="285" t="s">
        <v>424</v>
      </c>
      <c r="G52" s="286" t="s">
        <v>424</v>
      </c>
      <c r="H52" s="286" t="s">
        <v>424</v>
      </c>
      <c r="I52" s="280" t="s">
        <v>516</v>
      </c>
      <c r="J52" s="281" t="s">
        <v>424</v>
      </c>
      <c r="N52" s="238" t="str">
        <f t="shared" si="0"/>
        <v>P_00.0103.0001034.4.</v>
      </c>
    </row>
    <row r="53" spans="1:14" x14ac:dyDescent="0.25">
      <c r="A53" s="281" t="s">
        <v>498</v>
      </c>
      <c r="B53" s="284" t="s">
        <v>499</v>
      </c>
      <c r="C53" s="285">
        <v>46021</v>
      </c>
      <c r="D53" s="285">
        <v>46021</v>
      </c>
      <c r="E53" s="285" t="s">
        <v>424</v>
      </c>
      <c r="F53" s="285" t="s">
        <v>424</v>
      </c>
      <c r="G53" s="286" t="s">
        <v>424</v>
      </c>
      <c r="H53" s="286" t="s">
        <v>424</v>
      </c>
      <c r="I53" s="280" t="s">
        <v>516</v>
      </c>
      <c r="J53" s="281" t="s">
        <v>424</v>
      </c>
      <c r="N53" s="238" t="str">
        <f t="shared" si="0"/>
        <v>P_00.0103.0001034.5.</v>
      </c>
    </row>
    <row r="54" spans="1:14" x14ac:dyDescent="0.25">
      <c r="A54" s="281" t="s">
        <v>500</v>
      </c>
      <c r="B54" s="281" t="s">
        <v>501</v>
      </c>
      <c r="C54" s="285" t="s">
        <v>424</v>
      </c>
      <c r="D54" s="285" t="s">
        <v>424</v>
      </c>
      <c r="E54" s="285" t="s">
        <v>424</v>
      </c>
      <c r="F54" s="285" t="s">
        <v>424</v>
      </c>
      <c r="G54" s="286" t="s">
        <v>424</v>
      </c>
      <c r="H54" s="286" t="s">
        <v>424</v>
      </c>
      <c r="I54" s="280" t="s">
        <v>516</v>
      </c>
      <c r="J54" s="281" t="s">
        <v>424</v>
      </c>
      <c r="N54" s="238" t="str">
        <f t="shared" si="0"/>
        <v>P_00.0103.0001034.6.</v>
      </c>
    </row>
  </sheetData>
  <autoFilter ref="A24:AP54" xr:uid="{00000000-0001-0000-0900-000000000000}"/>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2025-11-12T03:12:26Z</dcterms:modified>
</cp:coreProperties>
</file>